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0.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11.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persons/person0.xml" ContentType="application/vnd.ms-excel.person+xml"/>
  <Override PartName="/xl/persons/person.xml" ContentType="application/vnd.ms-excel.person+xml"/>
  <Override PartName="/xl/persons/person1.xml" ContentType="application/vnd.ms-excel.person+xml"/>
  <Override PartName="/xl/persons/person2.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d.docs.live.net/67b06c797aad4e3d/Desktop/Tokutei Shokuin/"/>
    </mc:Choice>
  </mc:AlternateContent>
  <xr:revisionPtr revIDLastSave="62" documentId="13_ncr:1_{50AE4AED-DC36-48E7-8C29-DA81A890B7FE}" xr6:coauthVersionLast="47" xr6:coauthVersionMax="47" xr10:uidLastSave="{7C89FFAA-3C45-443A-A517-D8A732EAC0E4}"/>
  <bookViews>
    <workbookView xWindow="-110" yWindow="-110" windowWidth="19420" windowHeight="10300" xr2:uid="{00000000-000D-0000-FFFF-FFFF00000000}"/>
  </bookViews>
  <sheets>
    <sheet name="Candidate List" sheetId="1" r:id="rId1"/>
    <sheet name="1. KHAING ZIN HTAY" sheetId="13" r:id="rId2"/>
    <sheet name="2．THET　WAI　SOE" sheetId="15" r:id="rId3"/>
    <sheet name="3. THAE SU HTET" sheetId="7" r:id="rId4"/>
    <sheet name="4. THI THI TUN" sheetId="11" r:id="rId5"/>
    <sheet name="5. SOE SANDAR AUNG" sheetId="10" r:id="rId6"/>
    <sheet name="6. MON MYAT THU" sheetId="8" r:id="rId7"/>
    <sheet name="7. KHAING THU ZAR WIN" sheetId="12" r:id="rId8"/>
    <sheet name="8．Saun KO Ko Naing" sheetId="16" r:id="rId9"/>
    <sheet name="9. ZIN MIN TUN" sheetId="9" r:id="rId10"/>
    <sheet name="10. SANE LAE LAE NWE" sheetId="14" r:id="rId11"/>
  </sheets>
  <definedNames>
    <definedName name="_xlnm.Print_Area" localSheetId="0">'Candidate List'!$A$1:$U$20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2" roundtripDataChecksum="lFnN57yXm19STtmzGMin7VU1E1jPK6wcTz/jSh6x63Y="/>
    </ext>
  </extLst>
</workbook>
</file>

<file path=xl/calcChain.xml><?xml version="1.0" encoding="utf-8"?>
<calcChain xmlns="http://schemas.openxmlformats.org/spreadsheetml/2006/main">
  <c r="M38" i="16" l="1"/>
  <c r="G38" i="16"/>
  <c r="F38" i="16"/>
  <c r="E38" i="16"/>
  <c r="A38" i="16"/>
  <c r="M37" i="16"/>
  <c r="G37" i="16"/>
  <c r="F37" i="16"/>
  <c r="E37" i="16"/>
  <c r="A37" i="16"/>
  <c r="M36" i="16"/>
  <c r="G36" i="16"/>
  <c r="F36" i="16"/>
  <c r="E36" i="16"/>
  <c r="A36" i="16"/>
  <c r="M35" i="16"/>
  <c r="G35" i="16"/>
  <c r="F35" i="16"/>
  <c r="E35" i="16"/>
  <c r="A35" i="16"/>
  <c r="G34" i="16"/>
  <c r="F34" i="16"/>
  <c r="E34" i="16"/>
  <c r="A34" i="16"/>
  <c r="G31" i="16"/>
  <c r="C31" i="16"/>
  <c r="B31" i="16"/>
  <c r="A31" i="16"/>
  <c r="G30" i="16"/>
  <c r="C30" i="16"/>
  <c r="B30" i="16"/>
  <c r="A30" i="16"/>
  <c r="G29" i="16"/>
  <c r="C29" i="16"/>
  <c r="B29" i="16"/>
  <c r="A29" i="16"/>
  <c r="L25" i="16"/>
  <c r="G25" i="16"/>
  <c r="E25" i="16"/>
  <c r="C25" i="16"/>
  <c r="B25" i="16"/>
  <c r="A25" i="16"/>
  <c r="L24" i="16"/>
  <c r="G24" i="16"/>
  <c r="E24" i="16"/>
  <c r="C24" i="16"/>
  <c r="B24" i="16"/>
  <c r="A24" i="16"/>
  <c r="L23" i="16"/>
  <c r="G23" i="16"/>
  <c r="E23" i="16"/>
  <c r="C23" i="16"/>
  <c r="B23" i="16"/>
  <c r="A23" i="16"/>
  <c r="E19" i="16"/>
  <c r="G17" i="16"/>
  <c r="B17" i="16"/>
  <c r="G16" i="16"/>
  <c r="E13" i="16"/>
  <c r="B13" i="16"/>
  <c r="L11" i="16"/>
  <c r="B9" i="16"/>
  <c r="I8" i="16"/>
  <c r="B8" i="16"/>
  <c r="I7" i="16"/>
  <c r="B7" i="16"/>
  <c r="B6" i="16"/>
  <c r="M38" i="15"/>
  <c r="G38" i="15"/>
  <c r="F38" i="15"/>
  <c r="E38" i="15"/>
  <c r="A38" i="15"/>
  <c r="M37" i="15"/>
  <c r="G37" i="15"/>
  <c r="F37" i="15"/>
  <c r="E37" i="15"/>
  <c r="A37" i="15"/>
  <c r="M36" i="15"/>
  <c r="G36" i="15"/>
  <c r="F36" i="15"/>
  <c r="E36" i="15"/>
  <c r="A36" i="15"/>
  <c r="M35" i="15"/>
  <c r="G35" i="15"/>
  <c r="F35" i="15"/>
  <c r="E35" i="15"/>
  <c r="A35" i="15"/>
  <c r="G34" i="15"/>
  <c r="F34" i="15"/>
  <c r="E34" i="15"/>
  <c r="A34" i="15"/>
  <c r="G31" i="15"/>
  <c r="C31" i="15"/>
  <c r="B31" i="15"/>
  <c r="A31" i="15"/>
  <c r="G30" i="15"/>
  <c r="C30" i="15"/>
  <c r="B30" i="15"/>
  <c r="A30" i="15"/>
  <c r="G29" i="15"/>
  <c r="C29" i="15"/>
  <c r="B29" i="15"/>
  <c r="A29" i="15"/>
  <c r="L25" i="15"/>
  <c r="G25" i="15"/>
  <c r="E25" i="15"/>
  <c r="C25" i="15"/>
  <c r="B25" i="15"/>
  <c r="A25" i="15"/>
  <c r="L24" i="15"/>
  <c r="G24" i="15"/>
  <c r="E24" i="15"/>
  <c r="C24" i="15"/>
  <c r="B24" i="15"/>
  <c r="A24" i="15"/>
  <c r="L23" i="15"/>
  <c r="G23" i="15"/>
  <c r="E23" i="15"/>
  <c r="C23" i="15"/>
  <c r="B23" i="15"/>
  <c r="A23" i="15"/>
  <c r="E19" i="15"/>
  <c r="G17" i="15"/>
  <c r="B17" i="15"/>
  <c r="G16" i="15"/>
  <c r="E13" i="15"/>
  <c r="B13" i="15"/>
  <c r="L11" i="15"/>
  <c r="B9" i="15"/>
  <c r="I8" i="15"/>
  <c r="B8" i="15"/>
  <c r="I7" i="15"/>
  <c r="B7" i="15"/>
  <c r="B6" i="15"/>
  <c r="M38" i="14"/>
  <c r="G38" i="14"/>
  <c r="F38" i="14"/>
  <c r="E38" i="14"/>
  <c r="A38" i="14"/>
  <c r="M37" i="14"/>
  <c r="G37" i="14"/>
  <c r="F37" i="14"/>
  <c r="E37" i="14"/>
  <c r="A37" i="14"/>
  <c r="M36" i="14"/>
  <c r="G36" i="14"/>
  <c r="F36" i="14"/>
  <c r="E36" i="14"/>
  <c r="A36" i="14"/>
  <c r="M35" i="14"/>
  <c r="G35" i="14"/>
  <c r="F35" i="14"/>
  <c r="E35" i="14"/>
  <c r="A35" i="14"/>
  <c r="G34" i="14"/>
  <c r="F34" i="14"/>
  <c r="E34" i="14"/>
  <c r="A34" i="14"/>
  <c r="G31" i="14"/>
  <c r="C31" i="14"/>
  <c r="B31" i="14"/>
  <c r="A31" i="14"/>
  <c r="G30" i="14"/>
  <c r="C30" i="14"/>
  <c r="B30" i="14"/>
  <c r="A30" i="14"/>
  <c r="G29" i="14"/>
  <c r="C29" i="14"/>
  <c r="B29" i="14"/>
  <c r="A29" i="14"/>
  <c r="L25" i="14"/>
  <c r="G25" i="14"/>
  <c r="E25" i="14"/>
  <c r="C25" i="14"/>
  <c r="B25" i="14"/>
  <c r="A25" i="14"/>
  <c r="L24" i="14"/>
  <c r="G24" i="14"/>
  <c r="E24" i="14"/>
  <c r="C24" i="14"/>
  <c r="B24" i="14"/>
  <c r="A24" i="14"/>
  <c r="L23" i="14"/>
  <c r="G23" i="14"/>
  <c r="E23" i="14"/>
  <c r="C23" i="14"/>
  <c r="B23" i="14"/>
  <c r="A23" i="14"/>
  <c r="E19" i="14"/>
  <c r="G17" i="14"/>
  <c r="B17" i="14"/>
  <c r="G16" i="14"/>
  <c r="E13" i="14"/>
  <c r="B13" i="14"/>
  <c r="L11" i="14"/>
  <c r="B9" i="14"/>
  <c r="I8" i="14"/>
  <c r="B8" i="14"/>
  <c r="I7" i="14"/>
  <c r="B7" i="14"/>
  <c r="B6" i="14"/>
  <c r="M38" i="13"/>
  <c r="G38" i="13"/>
  <c r="F38" i="13"/>
  <c r="E38" i="13"/>
  <c r="A38" i="13"/>
  <c r="M37" i="13"/>
  <c r="G37" i="13"/>
  <c r="F37" i="13"/>
  <c r="E37" i="13"/>
  <c r="A37" i="13"/>
  <c r="M36" i="13"/>
  <c r="G36" i="13"/>
  <c r="F36" i="13"/>
  <c r="E36" i="13"/>
  <c r="A36" i="13"/>
  <c r="M35" i="13"/>
  <c r="G35" i="13"/>
  <c r="F35" i="13"/>
  <c r="E35" i="13"/>
  <c r="A35" i="13"/>
  <c r="G34" i="13"/>
  <c r="F34" i="13"/>
  <c r="E34" i="13"/>
  <c r="A34" i="13"/>
  <c r="G31" i="13"/>
  <c r="C31" i="13"/>
  <c r="B31" i="13"/>
  <c r="A31" i="13"/>
  <c r="G30" i="13"/>
  <c r="C30" i="13"/>
  <c r="B30" i="13"/>
  <c r="A30" i="13"/>
  <c r="G29" i="13"/>
  <c r="C29" i="13"/>
  <c r="B29" i="13"/>
  <c r="A29" i="13"/>
  <c r="L25" i="13"/>
  <c r="G25" i="13"/>
  <c r="E25" i="13"/>
  <c r="C25" i="13"/>
  <c r="B25" i="13"/>
  <c r="A25" i="13"/>
  <c r="L24" i="13"/>
  <c r="G24" i="13"/>
  <c r="E24" i="13"/>
  <c r="C24" i="13"/>
  <c r="B24" i="13"/>
  <c r="A24" i="13"/>
  <c r="L23" i="13"/>
  <c r="G23" i="13"/>
  <c r="E23" i="13"/>
  <c r="C23" i="13"/>
  <c r="B23" i="13"/>
  <c r="A23" i="13"/>
  <c r="E19" i="13"/>
  <c r="G17" i="13"/>
  <c r="B17" i="13"/>
  <c r="G16" i="13"/>
  <c r="E13" i="13"/>
  <c r="B13" i="13"/>
  <c r="L11" i="13"/>
  <c r="B9" i="13"/>
  <c r="I8" i="13"/>
  <c r="B8" i="13"/>
  <c r="I7" i="13"/>
  <c r="B7" i="13"/>
  <c r="B6" i="13"/>
  <c r="M38" i="12"/>
  <c r="G38" i="12"/>
  <c r="F38" i="12"/>
  <c r="E38" i="12"/>
  <c r="A38" i="12"/>
  <c r="M37" i="12"/>
  <c r="G37" i="12"/>
  <c r="F37" i="12"/>
  <c r="E37" i="12"/>
  <c r="A37" i="12"/>
  <c r="M36" i="12"/>
  <c r="G36" i="12"/>
  <c r="F36" i="12"/>
  <c r="E36" i="12"/>
  <c r="A36" i="12"/>
  <c r="M35" i="12"/>
  <c r="G35" i="12"/>
  <c r="F35" i="12"/>
  <c r="E35" i="12"/>
  <c r="A35" i="12"/>
  <c r="G34" i="12"/>
  <c r="F34" i="12"/>
  <c r="E34" i="12"/>
  <c r="A34" i="12"/>
  <c r="G31" i="12"/>
  <c r="C31" i="12"/>
  <c r="B31" i="12"/>
  <c r="A31" i="12"/>
  <c r="G30" i="12"/>
  <c r="C30" i="12"/>
  <c r="B30" i="12"/>
  <c r="A30" i="12"/>
  <c r="G29" i="12"/>
  <c r="C29" i="12"/>
  <c r="B29" i="12"/>
  <c r="A29" i="12"/>
  <c r="L25" i="12"/>
  <c r="G25" i="12"/>
  <c r="E25" i="12"/>
  <c r="C25" i="12"/>
  <c r="B25" i="12"/>
  <c r="A25" i="12"/>
  <c r="L24" i="12"/>
  <c r="G24" i="12"/>
  <c r="E24" i="12"/>
  <c r="C24" i="12"/>
  <c r="B24" i="12"/>
  <c r="A24" i="12"/>
  <c r="L23" i="12"/>
  <c r="G23" i="12"/>
  <c r="E23" i="12"/>
  <c r="C23" i="12"/>
  <c r="B23" i="12"/>
  <c r="A23" i="12"/>
  <c r="E19" i="12"/>
  <c r="G17" i="12"/>
  <c r="B17" i="12"/>
  <c r="G16" i="12"/>
  <c r="E13" i="12"/>
  <c r="B13" i="12"/>
  <c r="L11" i="12"/>
  <c r="B9" i="12"/>
  <c r="I8" i="12"/>
  <c r="B8" i="12"/>
  <c r="I7" i="12"/>
  <c r="B7" i="12"/>
  <c r="B6" i="12"/>
  <c r="M38" i="11"/>
  <c r="G38" i="11"/>
  <c r="F38" i="11"/>
  <c r="E38" i="11"/>
  <c r="A38" i="11"/>
  <c r="M37" i="11"/>
  <c r="G37" i="11"/>
  <c r="F37" i="11"/>
  <c r="E37" i="11"/>
  <c r="A37" i="11"/>
  <c r="M36" i="11"/>
  <c r="G36" i="11"/>
  <c r="F36" i="11"/>
  <c r="E36" i="11"/>
  <c r="A36" i="11"/>
  <c r="M35" i="11"/>
  <c r="G35" i="11"/>
  <c r="F35" i="11"/>
  <c r="E35" i="11"/>
  <c r="A35" i="11"/>
  <c r="G34" i="11"/>
  <c r="F34" i="11"/>
  <c r="E34" i="11"/>
  <c r="A34" i="11"/>
  <c r="G31" i="11"/>
  <c r="C31" i="11"/>
  <c r="B31" i="11"/>
  <c r="A31" i="11"/>
  <c r="G30" i="11"/>
  <c r="C30" i="11"/>
  <c r="B30" i="11"/>
  <c r="A30" i="11"/>
  <c r="G29" i="11"/>
  <c r="C29" i="11"/>
  <c r="B29" i="11"/>
  <c r="A29" i="11"/>
  <c r="L25" i="11"/>
  <c r="G25" i="11"/>
  <c r="E25" i="11"/>
  <c r="C25" i="11"/>
  <c r="B25" i="11"/>
  <c r="A25" i="11"/>
  <c r="L24" i="11"/>
  <c r="G24" i="11"/>
  <c r="E24" i="11"/>
  <c r="C24" i="11"/>
  <c r="B24" i="11"/>
  <c r="A24" i="11"/>
  <c r="L23" i="11"/>
  <c r="G23" i="11"/>
  <c r="E23" i="11"/>
  <c r="C23" i="11"/>
  <c r="B23" i="11"/>
  <c r="A23" i="11"/>
  <c r="E19" i="11"/>
  <c r="G17" i="11"/>
  <c r="B17" i="11"/>
  <c r="G16" i="11"/>
  <c r="E13" i="11"/>
  <c r="B13" i="11"/>
  <c r="L11" i="11"/>
  <c r="B9" i="11"/>
  <c r="I8" i="11"/>
  <c r="B8" i="11"/>
  <c r="I7" i="11"/>
  <c r="B7" i="11"/>
  <c r="B6" i="11"/>
  <c r="M38" i="10"/>
  <c r="G38" i="10"/>
  <c r="F38" i="10"/>
  <c r="E38" i="10"/>
  <c r="A38" i="10"/>
  <c r="M37" i="10"/>
  <c r="G37" i="10"/>
  <c r="F37" i="10"/>
  <c r="E37" i="10"/>
  <c r="A37" i="10"/>
  <c r="M36" i="10"/>
  <c r="G36" i="10"/>
  <c r="F36" i="10"/>
  <c r="E36" i="10"/>
  <c r="A36" i="10"/>
  <c r="M35" i="10"/>
  <c r="G35" i="10"/>
  <c r="F35" i="10"/>
  <c r="E35" i="10"/>
  <c r="A35" i="10"/>
  <c r="G34" i="10"/>
  <c r="F34" i="10"/>
  <c r="E34" i="10"/>
  <c r="A34" i="10"/>
  <c r="G31" i="10"/>
  <c r="C31" i="10"/>
  <c r="B31" i="10"/>
  <c r="A31" i="10"/>
  <c r="G30" i="10"/>
  <c r="C30" i="10"/>
  <c r="B30" i="10"/>
  <c r="A30" i="10"/>
  <c r="G29" i="10"/>
  <c r="C29" i="10"/>
  <c r="B29" i="10"/>
  <c r="A29" i="10"/>
  <c r="L25" i="10"/>
  <c r="G25" i="10"/>
  <c r="E25" i="10"/>
  <c r="C25" i="10"/>
  <c r="B25" i="10"/>
  <c r="A25" i="10"/>
  <c r="L24" i="10"/>
  <c r="G24" i="10"/>
  <c r="E24" i="10"/>
  <c r="C24" i="10"/>
  <c r="B24" i="10"/>
  <c r="A24" i="10"/>
  <c r="L23" i="10"/>
  <c r="G23" i="10"/>
  <c r="E23" i="10"/>
  <c r="C23" i="10"/>
  <c r="B23" i="10"/>
  <c r="A23" i="10"/>
  <c r="E19" i="10"/>
  <c r="G17" i="10"/>
  <c r="B17" i="10"/>
  <c r="G16" i="10"/>
  <c r="E13" i="10"/>
  <c r="B13" i="10"/>
  <c r="L11" i="10"/>
  <c r="B9" i="10"/>
  <c r="I8" i="10"/>
  <c r="B8" i="10"/>
  <c r="I7" i="10"/>
  <c r="B7" i="10"/>
  <c r="B6" i="10"/>
  <c r="M38" i="9"/>
  <c r="G38" i="9"/>
  <c r="F38" i="9"/>
  <c r="E38" i="9"/>
  <c r="A38" i="9"/>
  <c r="M37" i="9"/>
  <c r="G37" i="9"/>
  <c r="F37" i="9"/>
  <c r="E37" i="9"/>
  <c r="A37" i="9"/>
  <c r="M36" i="9"/>
  <c r="G36" i="9"/>
  <c r="F36" i="9"/>
  <c r="E36" i="9"/>
  <c r="A36" i="9"/>
  <c r="M35" i="9"/>
  <c r="G35" i="9"/>
  <c r="F35" i="9"/>
  <c r="E35" i="9"/>
  <c r="A35" i="9"/>
  <c r="G34" i="9"/>
  <c r="F34" i="9"/>
  <c r="E34" i="9"/>
  <c r="A34" i="9"/>
  <c r="G31" i="9"/>
  <c r="C31" i="9"/>
  <c r="B31" i="9"/>
  <c r="A31" i="9"/>
  <c r="G30" i="9"/>
  <c r="C30" i="9"/>
  <c r="B30" i="9"/>
  <c r="A30" i="9"/>
  <c r="G29" i="9"/>
  <c r="C29" i="9"/>
  <c r="B29" i="9"/>
  <c r="A29" i="9"/>
  <c r="L25" i="9"/>
  <c r="G25" i="9"/>
  <c r="E25" i="9"/>
  <c r="C25" i="9"/>
  <c r="B25" i="9"/>
  <c r="A25" i="9"/>
  <c r="L24" i="9"/>
  <c r="G24" i="9"/>
  <c r="E24" i="9"/>
  <c r="C24" i="9"/>
  <c r="B24" i="9"/>
  <c r="A24" i="9"/>
  <c r="L23" i="9"/>
  <c r="G23" i="9"/>
  <c r="E23" i="9"/>
  <c r="C23" i="9"/>
  <c r="B23" i="9"/>
  <c r="A23" i="9"/>
  <c r="E19" i="9"/>
  <c r="G17" i="9"/>
  <c r="B17" i="9"/>
  <c r="G16" i="9"/>
  <c r="E13" i="9"/>
  <c r="B13" i="9"/>
  <c r="L11" i="9"/>
  <c r="B9" i="9"/>
  <c r="I8" i="9"/>
  <c r="B8" i="9"/>
  <c r="I7" i="9"/>
  <c r="B7" i="9"/>
  <c r="B6" i="9"/>
  <c r="M38" i="8"/>
  <c r="G38" i="8"/>
  <c r="F38" i="8"/>
  <c r="E38" i="8"/>
  <c r="A38" i="8"/>
  <c r="M37" i="8"/>
  <c r="G37" i="8"/>
  <c r="F37" i="8"/>
  <c r="E37" i="8"/>
  <c r="A37" i="8"/>
  <c r="M36" i="8"/>
  <c r="G36" i="8"/>
  <c r="F36" i="8"/>
  <c r="E36" i="8"/>
  <c r="A36" i="8"/>
  <c r="M35" i="8"/>
  <c r="G35" i="8"/>
  <c r="F35" i="8"/>
  <c r="E35" i="8"/>
  <c r="A35" i="8"/>
  <c r="G34" i="8"/>
  <c r="F34" i="8"/>
  <c r="E34" i="8"/>
  <c r="A34" i="8"/>
  <c r="G31" i="8"/>
  <c r="C31" i="8"/>
  <c r="B31" i="8"/>
  <c r="A31" i="8"/>
  <c r="G30" i="8"/>
  <c r="C30" i="8"/>
  <c r="B30" i="8"/>
  <c r="A30" i="8"/>
  <c r="G29" i="8"/>
  <c r="C29" i="8"/>
  <c r="B29" i="8"/>
  <c r="A29" i="8"/>
  <c r="L25" i="8"/>
  <c r="G25" i="8"/>
  <c r="E25" i="8"/>
  <c r="C25" i="8"/>
  <c r="B25" i="8"/>
  <c r="A25" i="8"/>
  <c r="L24" i="8"/>
  <c r="G24" i="8"/>
  <c r="E24" i="8"/>
  <c r="C24" i="8"/>
  <c r="B24" i="8"/>
  <c r="A24" i="8"/>
  <c r="L23" i="8"/>
  <c r="G23" i="8"/>
  <c r="E23" i="8"/>
  <c r="C23" i="8"/>
  <c r="B23" i="8"/>
  <c r="A23" i="8"/>
  <c r="E19" i="8"/>
  <c r="G17" i="8"/>
  <c r="B17" i="8"/>
  <c r="G16" i="8"/>
  <c r="E13" i="8"/>
  <c r="B13" i="8"/>
  <c r="L11" i="8"/>
  <c r="B9" i="8"/>
  <c r="I8" i="8"/>
  <c r="B8" i="8"/>
  <c r="I7" i="8"/>
  <c r="B7" i="8"/>
  <c r="B6" i="8"/>
  <c r="M38" i="7"/>
  <c r="G38" i="7"/>
  <c r="F38" i="7"/>
  <c r="E38" i="7"/>
  <c r="A38" i="7"/>
  <c r="M37" i="7"/>
  <c r="G37" i="7"/>
  <c r="F37" i="7"/>
  <c r="E37" i="7"/>
  <c r="A37" i="7"/>
  <c r="M36" i="7"/>
  <c r="G36" i="7"/>
  <c r="F36" i="7"/>
  <c r="E36" i="7"/>
  <c r="A36" i="7"/>
  <c r="M35" i="7"/>
  <c r="G35" i="7"/>
  <c r="F35" i="7"/>
  <c r="E35" i="7"/>
  <c r="A35" i="7"/>
  <c r="G34" i="7"/>
  <c r="F34" i="7"/>
  <c r="E34" i="7"/>
  <c r="A34" i="7"/>
  <c r="G31" i="7"/>
  <c r="C31" i="7"/>
  <c r="B31" i="7"/>
  <c r="A31" i="7"/>
  <c r="G30" i="7"/>
  <c r="C30" i="7"/>
  <c r="B30" i="7"/>
  <c r="A30" i="7"/>
  <c r="G29" i="7"/>
  <c r="C29" i="7"/>
  <c r="B29" i="7"/>
  <c r="A29" i="7"/>
  <c r="L25" i="7"/>
  <c r="G25" i="7"/>
  <c r="E25" i="7"/>
  <c r="C25" i="7"/>
  <c r="B25" i="7"/>
  <c r="A25" i="7"/>
  <c r="L24" i="7"/>
  <c r="G24" i="7"/>
  <c r="E24" i="7"/>
  <c r="C24" i="7"/>
  <c r="B24" i="7"/>
  <c r="A24" i="7"/>
  <c r="L23" i="7"/>
  <c r="G23" i="7"/>
  <c r="E23" i="7"/>
  <c r="C23" i="7"/>
  <c r="B23" i="7"/>
  <c r="A23" i="7"/>
  <c r="E19" i="7"/>
  <c r="G17" i="7"/>
  <c r="B17" i="7"/>
  <c r="G16" i="7"/>
  <c r="E13" i="7"/>
  <c r="B13" i="7"/>
  <c r="L11" i="7"/>
  <c r="B9" i="7"/>
  <c r="I8" i="7"/>
  <c r="B8" i="7"/>
  <c r="I7" i="7"/>
  <c r="B7" i="7"/>
  <c r="B6" i="7"/>
</calcChain>
</file>

<file path=xl/sharedStrings.xml><?xml version="1.0" encoding="utf-8"?>
<sst xmlns="http://schemas.openxmlformats.org/spreadsheetml/2006/main" count="1434" uniqueCount="327">
  <si>
    <t>日付</t>
  </si>
  <si>
    <t>面接会社名</t>
  </si>
  <si>
    <t>組合名</t>
  </si>
  <si>
    <t>名前</t>
  </si>
  <si>
    <t>ふりがな</t>
  </si>
  <si>
    <t>性
別</t>
  </si>
  <si>
    <t>年月日</t>
  </si>
  <si>
    <t>年
齢</t>
  </si>
  <si>
    <t>利
き
手</t>
  </si>
  <si>
    <t>血
液
型</t>
  </si>
  <si>
    <t>身
長</t>
  </si>
  <si>
    <t>体
重</t>
  </si>
  <si>
    <t>婚
姻</t>
  </si>
  <si>
    <t>出身地</t>
  </si>
  <si>
    <t>学歴</t>
  </si>
  <si>
    <t>日本語学力</t>
  </si>
  <si>
    <t>志望動機</t>
  </si>
  <si>
    <t>家族の月収</t>
  </si>
  <si>
    <t>連絡先: 　</t>
  </si>
  <si>
    <t>日本国に在留資格申請したことあるか？　</t>
  </si>
  <si>
    <t>開始年</t>
  </si>
  <si>
    <t>終了年</t>
  </si>
  <si>
    <t>学校名</t>
  </si>
  <si>
    <t>学校名-1</t>
  </si>
  <si>
    <t>専門</t>
  </si>
  <si>
    <t>免許・資格</t>
  </si>
  <si>
    <t>開始年2</t>
  </si>
  <si>
    <t>終了年2</t>
  </si>
  <si>
    <t>学校名2</t>
  </si>
  <si>
    <t>学校名2-1</t>
  </si>
  <si>
    <t>専門2</t>
  </si>
  <si>
    <t>免許・資格2</t>
  </si>
  <si>
    <t>開始年3</t>
  </si>
  <si>
    <t>終了年3</t>
  </si>
  <si>
    <t>学校名3</t>
  </si>
  <si>
    <t>学校名3-1</t>
  </si>
  <si>
    <t>専門3</t>
  </si>
  <si>
    <t>免許・資格3</t>
  </si>
  <si>
    <t>職歴：開始年</t>
  </si>
  <si>
    <t>職歴：終了年</t>
  </si>
  <si>
    <t>会社名</t>
  </si>
  <si>
    <t>仕事内容</t>
  </si>
  <si>
    <t>職歴：開始年2</t>
  </si>
  <si>
    <t>職歴：終了年２</t>
  </si>
  <si>
    <t>会社名２</t>
  </si>
  <si>
    <t>仕事内容 2</t>
  </si>
  <si>
    <t>職歴：開始年3</t>
  </si>
  <si>
    <t>職歴：終了年3</t>
  </si>
  <si>
    <t>会社名3</t>
  </si>
  <si>
    <t>仕事内容3</t>
  </si>
  <si>
    <t>家族氏名</t>
  </si>
  <si>
    <t>続柄</t>
  </si>
  <si>
    <t>年齢</t>
  </si>
  <si>
    <t>職業</t>
  </si>
  <si>
    <t>家族氏名2</t>
  </si>
  <si>
    <t>続柄2</t>
  </si>
  <si>
    <t>年齢2</t>
  </si>
  <si>
    <t>職業2</t>
  </si>
  <si>
    <t>家族氏名3</t>
  </si>
  <si>
    <t>続柄3</t>
  </si>
  <si>
    <t>年齢3</t>
  </si>
  <si>
    <t>職業3</t>
  </si>
  <si>
    <t>家族氏名4</t>
  </si>
  <si>
    <t>続柄4</t>
  </si>
  <si>
    <t>年齢4</t>
  </si>
  <si>
    <t>職業4</t>
  </si>
  <si>
    <t>家族氏名5</t>
  </si>
  <si>
    <t>続柄5</t>
  </si>
  <si>
    <t>年齢5</t>
  </si>
  <si>
    <t>職業5</t>
  </si>
  <si>
    <t>女</t>
  </si>
  <si>
    <t>右</t>
  </si>
  <si>
    <t>B</t>
  </si>
  <si>
    <t>未婚</t>
  </si>
  <si>
    <t>高校卒業</t>
  </si>
  <si>
    <t>N4 合格</t>
  </si>
  <si>
    <t>約 4 万円</t>
  </si>
  <si>
    <t>無し</t>
  </si>
  <si>
    <t>2016年</t>
  </si>
  <si>
    <t>2018年</t>
  </si>
  <si>
    <t>高校</t>
  </si>
  <si>
    <t>-</t>
  </si>
  <si>
    <t>2019年</t>
  </si>
  <si>
    <t>2020年</t>
  </si>
  <si>
    <t>2021年</t>
  </si>
  <si>
    <t>2022年</t>
  </si>
  <si>
    <t>現在</t>
  </si>
  <si>
    <t>父</t>
  </si>
  <si>
    <t>母</t>
  </si>
  <si>
    <t>無職</t>
  </si>
  <si>
    <t>兄</t>
  </si>
  <si>
    <t>28才</t>
  </si>
  <si>
    <t>姉</t>
  </si>
  <si>
    <t>25才</t>
  </si>
  <si>
    <t>SAGAING</t>
  </si>
  <si>
    <t>A</t>
  </si>
  <si>
    <t>大学卒業</t>
  </si>
  <si>
    <t>JLPT</t>
  </si>
  <si>
    <t>履歴書</t>
  </si>
  <si>
    <t>基本情報</t>
  </si>
  <si>
    <t>氏名</t>
  </si>
  <si>
    <t>日本語能力</t>
  </si>
  <si>
    <t>生年月日</t>
  </si>
  <si>
    <t>歳</t>
  </si>
  <si>
    <t>連絡先: 　　　</t>
  </si>
  <si>
    <t>民族</t>
  </si>
  <si>
    <t>視力:　　</t>
  </si>
  <si>
    <t>色覚異常:</t>
  </si>
  <si>
    <t xml:space="preserve"> 利き手:</t>
  </si>
  <si>
    <t>身長:(センチ)</t>
  </si>
  <si>
    <t>体重: (キロ)</t>
  </si>
  <si>
    <t xml:space="preserve"> 肌上入れ墨・手術:</t>
  </si>
  <si>
    <t>集団生活経験</t>
  </si>
  <si>
    <t>有り</t>
  </si>
  <si>
    <t>料理</t>
  </si>
  <si>
    <t>出来る</t>
  </si>
  <si>
    <t>病歴</t>
  </si>
  <si>
    <t>ｸﾚﾍﾟﾘﾝ検査</t>
  </si>
  <si>
    <t>血液型</t>
  </si>
  <si>
    <t>あったら、どんな資格を申請したか？</t>
  </si>
  <si>
    <t>学習状況:　　　年数過剰入学   　  年数不足入学   　  留年   　期間:　</t>
  </si>
  <si>
    <t>職歴</t>
  </si>
  <si>
    <t>家族</t>
  </si>
  <si>
    <t>同居</t>
  </si>
  <si>
    <t>別居</t>
  </si>
  <si>
    <t>在日親戚?</t>
  </si>
  <si>
    <t>✓</t>
  </si>
  <si>
    <t>誰:</t>
  </si>
  <si>
    <t>評価:</t>
  </si>
  <si>
    <t>C</t>
  </si>
  <si>
    <t xml:space="preserve">  /100</t>
  </si>
  <si>
    <t>ID</t>
  </si>
  <si>
    <t>能力</t>
  </si>
  <si>
    <t>成績</t>
  </si>
  <si>
    <t>規則を守る</t>
  </si>
  <si>
    <t>真面目さ</t>
  </si>
  <si>
    <t>日本語
能力試験</t>
  </si>
  <si>
    <t>高校で中退</t>
  </si>
  <si>
    <t>番号</t>
  </si>
  <si>
    <t xml:space="preserve">      </t>
  </si>
  <si>
    <t>日本時間：</t>
  </si>
  <si>
    <t>ミャンマー時間：　時</t>
  </si>
  <si>
    <t xml:space="preserve">     2023年10月 10日</t>
  </si>
  <si>
    <t>KHAING ZIN HTAY</t>
  </si>
  <si>
    <t>THET WAI SOE</t>
  </si>
  <si>
    <t>THAE SU HTET</t>
  </si>
  <si>
    <t>THI THI TUN</t>
  </si>
  <si>
    <t>SOE SANDAR AUNG</t>
  </si>
  <si>
    <t>MON MYAT THU</t>
  </si>
  <si>
    <t>KHAING THU ZAR WIN</t>
  </si>
  <si>
    <t>SAUNG KO KO NAING</t>
  </si>
  <si>
    <t>ZIN MIN TUN</t>
  </si>
  <si>
    <t>SANE LAE LAE NWE</t>
  </si>
  <si>
    <t>男</t>
  </si>
  <si>
    <t>1995年4月5日</t>
  </si>
  <si>
    <t>2004年8月9日</t>
  </si>
  <si>
    <t>2000年4月16日</t>
  </si>
  <si>
    <t>2001年8月12日</t>
  </si>
  <si>
    <t>2003年7月3日</t>
  </si>
  <si>
    <t>2003年6月20日</t>
  </si>
  <si>
    <t>2005年5月10日</t>
  </si>
  <si>
    <t>2000年6月23日</t>
  </si>
  <si>
    <t>2000年7月16日</t>
  </si>
  <si>
    <t>KHAYAN</t>
  </si>
  <si>
    <t>大学3年生</t>
  </si>
  <si>
    <t>食品製造は人間の健康安全のみなもとの一つですからこの仕事をしたいのです。</t>
  </si>
  <si>
    <t>約 5 万円</t>
  </si>
  <si>
    <t>No1 ,Saydanar street,Kamayut township</t>
  </si>
  <si>
    <t>2014年</t>
  </si>
  <si>
    <t>2017年</t>
  </si>
  <si>
    <t>DAYPAUK</t>
  </si>
  <si>
    <t>East Yangon University</t>
  </si>
  <si>
    <t>大学</t>
  </si>
  <si>
    <t>　化学</t>
  </si>
  <si>
    <t>大学三年生</t>
  </si>
  <si>
    <t>DAYPAUK幼稚園</t>
  </si>
  <si>
    <t>教師</t>
  </si>
  <si>
    <t>U MYO LWIN</t>
  </si>
  <si>
    <t>60 才</t>
  </si>
  <si>
    <t>農業</t>
  </si>
  <si>
    <t>Daw WIN WIN</t>
  </si>
  <si>
    <t>58 才</t>
  </si>
  <si>
    <t>小売業</t>
  </si>
  <si>
    <t>PYAE PHYO ZAW</t>
  </si>
  <si>
    <t>27才</t>
  </si>
  <si>
    <t>労働者</t>
  </si>
  <si>
    <t>YANGON</t>
  </si>
  <si>
    <t>日本の製造を学びたいからです</t>
  </si>
  <si>
    <t>No. 679, 24 Street, 10 Ward, South Okkalapa, Yangon, Myanmar</t>
  </si>
  <si>
    <t>SHWE PIN SHWE THI</t>
  </si>
  <si>
    <t>BEST BEAUTY Co., LTD</t>
  </si>
  <si>
    <t>会計</t>
  </si>
  <si>
    <t>U MYINT AUNG</t>
  </si>
  <si>
    <t>56 才</t>
  </si>
  <si>
    <t>DAW WIN YEE</t>
  </si>
  <si>
    <t>40 才</t>
  </si>
  <si>
    <t>CHAN MYAE AUNG</t>
  </si>
  <si>
    <t>会社員</t>
  </si>
  <si>
    <t>左</t>
  </si>
  <si>
    <t>YINMABIN</t>
  </si>
  <si>
    <t>食品製造業に興味があり、体験したいからです。</t>
  </si>
  <si>
    <t>Sagaing Division, Yinmarbin Township, Tawa Village</t>
  </si>
  <si>
    <t>2009年</t>
  </si>
  <si>
    <t>2011年</t>
  </si>
  <si>
    <t>AHTETPAYGONE</t>
  </si>
  <si>
    <t>2013年</t>
  </si>
  <si>
    <t>PATHEIN UNIVERSITY</t>
  </si>
  <si>
    <t>国語</t>
  </si>
  <si>
    <t>2012年</t>
  </si>
  <si>
    <t>R. OASIS Co., LTD</t>
  </si>
  <si>
    <t>THAI POT RESTAURANT</t>
  </si>
  <si>
    <t>ウェイター</t>
  </si>
  <si>
    <t>BROADWAY BISTRO RESTAURANT</t>
  </si>
  <si>
    <t>U SAN SHUN</t>
  </si>
  <si>
    <t>55 才</t>
  </si>
  <si>
    <t>DAW SAN WIN</t>
  </si>
  <si>
    <t>51 才</t>
  </si>
  <si>
    <t>WIN MIN MYAT</t>
  </si>
  <si>
    <t>弟</t>
  </si>
  <si>
    <t>18才</t>
  </si>
  <si>
    <t>学生</t>
  </si>
  <si>
    <t>テー　ス　テッ</t>
  </si>
  <si>
    <t>MINHLA</t>
  </si>
  <si>
    <t>食品製造業に関心があるからです。</t>
  </si>
  <si>
    <t>No.1, Baho Toad, Kamayut Township, Hledan</t>
  </si>
  <si>
    <t>PYINNAR NANDAW</t>
  </si>
  <si>
    <t>U AUNG SEIN</t>
  </si>
  <si>
    <t>50才</t>
  </si>
  <si>
    <t>DAW THAN HTAY</t>
  </si>
  <si>
    <t>48 才</t>
  </si>
  <si>
    <t>KYAW SOE AUNG</t>
  </si>
  <si>
    <t>24才</t>
  </si>
  <si>
    <t>職業6</t>
  </si>
  <si>
    <t>日本の製造業を勉強したいからです。</t>
  </si>
  <si>
    <t>No.117, Bayint Naung Road, North Dagon</t>
  </si>
  <si>
    <t>SHWE TAHRAPHU</t>
  </si>
  <si>
    <t>U KYI LIN</t>
  </si>
  <si>
    <t>47才</t>
  </si>
  <si>
    <t>DAW THEIN AYE</t>
  </si>
  <si>
    <t>45 才</t>
  </si>
  <si>
    <t>TUN OO</t>
  </si>
  <si>
    <t>22才</t>
  </si>
  <si>
    <t>TUN ZAW MYINT</t>
  </si>
  <si>
    <t>13才</t>
  </si>
  <si>
    <t>O</t>
  </si>
  <si>
    <t>カイ　ツザー　ウィン</t>
  </si>
  <si>
    <t>その仕事に興味があるし、できるだと思うからです。</t>
  </si>
  <si>
    <t>YINMABIN Township, Tarwa Village</t>
  </si>
  <si>
    <t>MONWAR University</t>
  </si>
  <si>
    <t>物理</t>
  </si>
  <si>
    <t>塾の先生</t>
  </si>
  <si>
    <t>U KYAW NAING WIN</t>
  </si>
  <si>
    <t>43才</t>
  </si>
  <si>
    <t>DAW SEIN MAY YEE</t>
  </si>
  <si>
    <t>41才</t>
  </si>
  <si>
    <t>WUNNA KYAW</t>
  </si>
  <si>
    <t>12才</t>
  </si>
  <si>
    <t>TADAOO</t>
  </si>
  <si>
    <t>JFT A2</t>
  </si>
  <si>
    <t>私の夢の国である日本に働きたいからです。</t>
  </si>
  <si>
    <t>Aungkhaymar Street, Thamine, Yangon</t>
  </si>
  <si>
    <t>TAUNGPYONE</t>
  </si>
  <si>
    <t>ジュース製造工場</t>
  </si>
  <si>
    <t>工場員</t>
  </si>
  <si>
    <t>U MYINT NAING</t>
  </si>
  <si>
    <t>DAW KHIN SWE</t>
  </si>
  <si>
    <t>AUNG KYAW OO</t>
  </si>
  <si>
    <t>KHAING ZIN WIN</t>
  </si>
  <si>
    <t>23才</t>
  </si>
  <si>
    <t xml:space="preserve">MAY MAY </t>
  </si>
  <si>
    <t>ソー　サンダー　アウン</t>
  </si>
  <si>
    <t>大学2年生</t>
  </si>
  <si>
    <t>日本の方と一緒に働きたいからです。</t>
  </si>
  <si>
    <t>Thanlyin, Yangon</t>
  </si>
  <si>
    <t>EAST YANGON UNIVERSITY</t>
  </si>
  <si>
    <t>大学二年生</t>
  </si>
  <si>
    <t>化学</t>
  </si>
  <si>
    <t>U WIN NAING</t>
  </si>
  <si>
    <t>56才</t>
  </si>
  <si>
    <t>運転手</t>
  </si>
  <si>
    <t>DAW TIN TIN NWE</t>
  </si>
  <si>
    <t>ZAW HTET PAING</t>
  </si>
  <si>
    <t>31才</t>
  </si>
  <si>
    <t>船乗</t>
  </si>
  <si>
    <t>大学中退</t>
  </si>
  <si>
    <t>SEC　Private School</t>
  </si>
  <si>
    <t>KYAUKYETWIN</t>
  </si>
  <si>
    <t>大学4年生</t>
  </si>
  <si>
    <t>2015年</t>
  </si>
  <si>
    <t>Pale</t>
  </si>
  <si>
    <t>MONWA UNIVERSITY</t>
  </si>
  <si>
    <t>英語</t>
  </si>
  <si>
    <t>U THET TUN</t>
  </si>
  <si>
    <t>50 才</t>
  </si>
  <si>
    <t>DAW HTAY WAI</t>
  </si>
  <si>
    <t>ZIN KO OO</t>
  </si>
  <si>
    <t>26才</t>
  </si>
  <si>
    <t>ZIN PHYO</t>
  </si>
  <si>
    <t>テッ　ウェイ　ソー</t>
  </si>
  <si>
    <t>MYAING</t>
  </si>
  <si>
    <t>サウン　コ　コ　ナイン</t>
  </si>
  <si>
    <t>TAZE</t>
  </si>
  <si>
    <t>日本の食品製造業で働きたいからです。</t>
  </si>
  <si>
    <t>Bawa Myint Mo Street, North Okkalapa , Yangon</t>
  </si>
  <si>
    <t>Future Light</t>
  </si>
  <si>
    <t>日本語勉強</t>
  </si>
  <si>
    <t>U SAUNG WIN SOE</t>
  </si>
  <si>
    <t>46才</t>
  </si>
  <si>
    <t>DAW PO</t>
  </si>
  <si>
    <t>SAUNG HNIN PHYU</t>
  </si>
  <si>
    <t>妹</t>
  </si>
  <si>
    <t>3202/23T</t>
  </si>
  <si>
    <t>2003年5月6日</t>
  </si>
  <si>
    <t>モン　ミャッ　ツー</t>
  </si>
  <si>
    <t>ティ　ティ　トン</t>
  </si>
  <si>
    <t>セィン　レ　レ　ヌェー</t>
  </si>
  <si>
    <t>カィン ジン　テー</t>
  </si>
  <si>
    <t>ジン　ミン　トン</t>
  </si>
  <si>
    <t>3222/23T</t>
  </si>
  <si>
    <t>3221/23T</t>
  </si>
  <si>
    <t>3220/23T</t>
  </si>
  <si>
    <t>3224/23T</t>
  </si>
  <si>
    <t>2965/22T</t>
  </si>
  <si>
    <t>2848/22T</t>
  </si>
  <si>
    <t>3219/23T</t>
  </si>
  <si>
    <t>3201/23T</t>
  </si>
  <si>
    <t>2785/22T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</si>
</sst>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quot;年&quot;m&quot;月&quot;d&quot;日&quot;"/>
  </numFmts>
  <fonts count="22" x14ac:knownFonts="1">
    <font>
      <sz val="11"/>
      <color theme="1"/>
      <name val="Calibri"/>
      <scheme val="minor"/>
    </font>
    <font>
      <sz val="10"/>
      <color theme="1"/>
      <name val="Calibri"/>
      <family val="2"/>
    </font>
    <font>
      <b/>
      <sz val="10"/>
      <color rgb="FF000000"/>
      <name val="Tahoma"/>
      <family val="2"/>
    </font>
    <font>
      <sz val="11"/>
      <color theme="1"/>
      <name val="Calibri"/>
      <family val="2"/>
      <scheme val="minor"/>
    </font>
    <font>
      <b/>
      <sz val="10"/>
      <color theme="1"/>
      <name val="Calibri"/>
      <family val="2"/>
    </font>
    <font>
      <sz val="11"/>
      <color theme="1"/>
      <name val="Calibri"/>
      <family val="2"/>
    </font>
    <font>
      <b/>
      <sz val="14"/>
      <color theme="1"/>
      <name val="MS Mincho"/>
      <family val="3"/>
    </font>
    <font>
      <b/>
      <sz val="12"/>
      <color theme="1"/>
      <name val="MS Mincho"/>
      <family val="3"/>
    </font>
    <font>
      <b/>
      <sz val="11"/>
      <color theme="1"/>
      <name val="Calibri"/>
      <family val="2"/>
    </font>
    <font>
      <sz val="12"/>
      <name val="Calibri"/>
      <family val="2"/>
    </font>
    <font>
      <sz val="14"/>
      <name val="Calibri"/>
      <family val="2"/>
    </font>
    <font>
      <sz val="12"/>
      <color theme="1"/>
      <name val="Calibri"/>
      <family val="2"/>
      <scheme val="minor"/>
    </font>
    <font>
      <sz val="12"/>
      <color theme="1"/>
      <name val="Calibri"/>
      <family val="2"/>
    </font>
    <font>
      <b/>
      <sz val="12"/>
      <color rgb="FFFF0000"/>
      <name val="MS Mincho"/>
      <family val="3"/>
    </font>
    <font>
      <b/>
      <u/>
      <sz val="12"/>
      <color theme="1"/>
      <name val="MS Mincho"/>
      <family val="3"/>
    </font>
    <font>
      <b/>
      <sz val="12"/>
      <color theme="1"/>
      <name val="Calibri"/>
      <family val="2"/>
    </font>
    <font>
      <b/>
      <sz val="12"/>
      <name val="Calibri"/>
      <family val="2"/>
    </font>
    <font>
      <sz val="8"/>
      <color rgb="FF000000"/>
      <name val="Calibri"/>
      <family val="2"/>
    </font>
    <font>
      <sz val="8"/>
      <color rgb="FF000000"/>
      <name val="Segoe UI"/>
      <family val="2"/>
    </font>
    <font>
      <b/>
      <sz val="10"/>
      <color theme="1"/>
      <name val="MS Mincho"/>
      <family val="3"/>
    </font>
    <font>
      <sz val="10"/>
      <name val="Calibri"/>
      <family val="2"/>
    </font>
    <font>
      <sz val="8"/>
      <name val="Calibri"/>
      <family val="2"/>
      <scheme val="minor"/>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8" tint="0.79998168889431442"/>
        <bgColor theme="5"/>
      </patternFill>
    </fill>
    <fill>
      <patternFill patternType="solid">
        <fgColor theme="8" tint="0.79998168889431442"/>
        <bgColor indexed="64"/>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bottom style="medium">
        <color indexed="64"/>
      </bottom>
      <diagonal/>
    </border>
    <border>
      <left/>
      <right style="thin">
        <color rgb="FF000000"/>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s>
  <cellStyleXfs count="1">
    <xf numFmtId="0" fontId="0" fillId="0" borderId="0"/>
  </cellStyleXfs>
  <cellXfs count="174">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xf numFmtId="0" fontId="4" fillId="0" borderId="8" xfId="0" applyFont="1" applyBorder="1" applyAlignment="1">
      <alignment horizontal="center" vertical="center"/>
    </xf>
    <xf numFmtId="0" fontId="4" fillId="0" borderId="7" xfId="0" applyFont="1" applyBorder="1" applyAlignment="1">
      <alignment horizontal="center" vertical="center"/>
    </xf>
    <xf numFmtId="0" fontId="1" fillId="0" borderId="6" xfId="0" applyFont="1" applyBorder="1" applyAlignment="1">
      <alignment horizontal="center" vertical="center"/>
    </xf>
    <xf numFmtId="0" fontId="5" fillId="0" borderId="3" xfId="0" applyFont="1" applyBorder="1" applyAlignment="1">
      <alignment wrapText="1"/>
    </xf>
    <xf numFmtId="0" fontId="1" fillId="0" borderId="1" xfId="0" applyFont="1" applyBorder="1" applyAlignment="1">
      <alignment horizontal="center" vertical="center"/>
    </xf>
    <xf numFmtId="0" fontId="5" fillId="0" borderId="3" xfId="0" applyFont="1" applyBorder="1"/>
    <xf numFmtId="0" fontId="5" fillId="0" borderId="12" xfId="0" applyFont="1" applyBorder="1"/>
    <xf numFmtId="0" fontId="1" fillId="0" borderId="5" xfId="0" applyFont="1" applyBorder="1" applyAlignment="1">
      <alignment horizontal="center" vertical="center"/>
    </xf>
    <xf numFmtId="0" fontId="2" fillId="0" borderId="33" xfId="0" applyFont="1" applyBorder="1" applyAlignment="1">
      <alignment horizontal="left" vertical="center"/>
    </xf>
    <xf numFmtId="0" fontId="1" fillId="0" borderId="33" xfId="0" applyFont="1" applyBorder="1" applyAlignment="1">
      <alignment horizontal="center" vertical="center"/>
    </xf>
    <xf numFmtId="0" fontId="1" fillId="0" borderId="33" xfId="0" applyFont="1" applyBorder="1" applyAlignment="1">
      <alignment vertical="center"/>
    </xf>
    <xf numFmtId="0" fontId="1" fillId="0" borderId="0" xfId="0" applyFont="1" applyAlignment="1">
      <alignment horizontal="center" vertical="center"/>
    </xf>
    <xf numFmtId="0" fontId="1" fillId="0" borderId="0" xfId="0" applyFont="1" applyAlignment="1">
      <alignment wrapText="1"/>
    </xf>
    <xf numFmtId="0" fontId="4" fillId="0" borderId="48"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49" xfId="0" applyFont="1" applyBorder="1" applyAlignment="1">
      <alignment horizontal="center" vertical="center" wrapText="1"/>
    </xf>
    <xf numFmtId="0" fontId="4" fillId="0" borderId="50" xfId="0" applyFont="1" applyBorder="1" applyAlignment="1">
      <alignment horizontal="center" vertical="center"/>
    </xf>
    <xf numFmtId="0" fontId="1" fillId="0" borderId="10" xfId="0" applyFont="1" applyBorder="1" applyAlignment="1">
      <alignment horizontal="left" vertical="center"/>
    </xf>
    <xf numFmtId="0" fontId="1" fillId="0" borderId="10" xfId="0" applyFont="1" applyBorder="1" applyAlignment="1">
      <alignment horizontal="center" vertical="center"/>
    </xf>
    <xf numFmtId="0" fontId="1" fillId="0" borderId="10" xfId="0" applyFont="1" applyBorder="1" applyAlignment="1">
      <alignment horizontal="center" vertical="center" wrapText="1"/>
    </xf>
    <xf numFmtId="0" fontId="1" fillId="0" borderId="11" xfId="0" applyFont="1" applyBorder="1" applyAlignment="1">
      <alignment horizontal="center" vertical="center"/>
    </xf>
    <xf numFmtId="0" fontId="4" fillId="0" borderId="51" xfId="0" applyFont="1" applyBorder="1" applyAlignment="1">
      <alignment horizontal="center" vertical="center"/>
    </xf>
    <xf numFmtId="0" fontId="1" fillId="0" borderId="52" xfId="0" applyFont="1" applyBorder="1" applyAlignment="1">
      <alignment horizontal="left" vertical="center"/>
    </xf>
    <xf numFmtId="0" fontId="1" fillId="0" borderId="52" xfId="0" applyFont="1" applyBorder="1" applyAlignment="1">
      <alignment horizontal="center" vertical="center"/>
    </xf>
    <xf numFmtId="0" fontId="1" fillId="0" borderId="52" xfId="0" applyFont="1" applyBorder="1" applyAlignment="1">
      <alignment horizontal="center" vertical="center" wrapText="1"/>
    </xf>
    <xf numFmtId="0" fontId="1" fillId="0" borderId="53" xfId="0" applyFont="1" applyBorder="1" applyAlignment="1">
      <alignment horizontal="center" vertical="center"/>
    </xf>
    <xf numFmtId="0" fontId="1" fillId="0" borderId="54" xfId="0" applyFont="1" applyBorder="1" applyAlignment="1">
      <alignment horizontal="center" vertical="center" wrapText="1"/>
    </xf>
    <xf numFmtId="0" fontId="1" fillId="0" borderId="0" xfId="0" applyFont="1" applyAlignment="1">
      <alignment horizontal="left"/>
    </xf>
    <xf numFmtId="0" fontId="1" fillId="0" borderId="0" xfId="0" applyFont="1" applyAlignment="1">
      <alignment horizontal="center"/>
    </xf>
    <xf numFmtId="0" fontId="5" fillId="0" borderId="0" xfId="0" applyFont="1" applyAlignment="1">
      <alignment horizontal="left"/>
    </xf>
    <xf numFmtId="0" fontId="3" fillId="0" borderId="0" xfId="0" applyFont="1" applyAlignment="1">
      <alignment wrapText="1"/>
    </xf>
    <xf numFmtId="0" fontId="8" fillId="0" borderId="45" xfId="0" applyFont="1" applyBorder="1" applyAlignment="1">
      <alignment horizontal="left" vertical="center"/>
    </xf>
    <xf numFmtId="0" fontId="8" fillId="0" borderId="45" xfId="0" applyFont="1" applyBorder="1" applyAlignment="1">
      <alignment horizontal="center" vertical="center"/>
    </xf>
    <xf numFmtId="0" fontId="8" fillId="0" borderId="45"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47" xfId="0" applyFont="1" applyBorder="1" applyAlignment="1">
      <alignment horizontal="center" vertical="center" wrapText="1"/>
    </xf>
    <xf numFmtId="0" fontId="4" fillId="0" borderId="4" xfId="0" applyFont="1" applyBorder="1" applyAlignment="1">
      <alignment horizontal="center" vertical="center"/>
    </xf>
    <xf numFmtId="0" fontId="4" fillId="0" borderId="9" xfId="0" applyFont="1" applyBorder="1" applyAlignment="1">
      <alignment horizontal="center" vertical="center"/>
    </xf>
    <xf numFmtId="0" fontId="4" fillId="0" borderId="55" xfId="0" applyFont="1" applyBorder="1" applyAlignment="1">
      <alignment horizontal="center" vertical="center"/>
    </xf>
    <xf numFmtId="0" fontId="2" fillId="0" borderId="57" xfId="0" applyFont="1" applyBorder="1" applyAlignment="1">
      <alignment horizontal="left" vertical="center"/>
    </xf>
    <xf numFmtId="0" fontId="2" fillId="0" borderId="60" xfId="0" applyFont="1" applyBorder="1" applyAlignment="1">
      <alignment horizontal="left" vertical="center"/>
    </xf>
    <xf numFmtId="0" fontId="2" fillId="0" borderId="62" xfId="0" applyFont="1" applyBorder="1" applyAlignment="1">
      <alignment horizontal="left" vertical="center"/>
    </xf>
    <xf numFmtId="0" fontId="8" fillId="0" borderId="45" xfId="0" applyFont="1" applyBorder="1" applyAlignment="1">
      <alignment horizontal="center" vertical="center" textRotation="255" wrapText="1"/>
    </xf>
    <xf numFmtId="0" fontId="7" fillId="2" borderId="39" xfId="0" applyFont="1" applyFill="1" applyBorder="1" applyAlignment="1">
      <alignment vertical="center"/>
    </xf>
    <xf numFmtId="0" fontId="7" fillId="0" borderId="13" xfId="0" applyFont="1" applyBorder="1" applyAlignment="1">
      <alignment vertical="center"/>
    </xf>
    <xf numFmtId="0" fontId="7" fillId="0" borderId="14" xfId="0" applyFont="1" applyBorder="1" applyAlignment="1">
      <alignment horizontal="center" vertical="center"/>
    </xf>
    <xf numFmtId="0" fontId="11" fillId="0" borderId="0" xfId="0" applyFont="1" applyAlignment="1">
      <alignment vertical="center"/>
    </xf>
    <xf numFmtId="0" fontId="7" fillId="0" borderId="0" xfId="0" applyFont="1" applyAlignment="1">
      <alignment horizontal="center" vertical="center"/>
    </xf>
    <xf numFmtId="0" fontId="12" fillId="0" borderId="0" xfId="0" applyFont="1" applyAlignment="1">
      <alignment vertical="center"/>
    </xf>
    <xf numFmtId="0" fontId="7" fillId="2" borderId="24" xfId="0" applyFont="1" applyFill="1" applyBorder="1" applyAlignment="1">
      <alignment horizontal="left" vertical="center"/>
    </xf>
    <xf numFmtId="0" fontId="9" fillId="0" borderId="26" xfId="0" applyFont="1" applyBorder="1" applyAlignment="1">
      <alignment vertical="center"/>
    </xf>
    <xf numFmtId="0" fontId="9" fillId="0" borderId="27" xfId="0" applyFont="1" applyBorder="1" applyAlignment="1">
      <alignment vertical="center"/>
    </xf>
    <xf numFmtId="0" fontId="7" fillId="2" borderId="32" xfId="0" applyFont="1" applyFill="1" applyBorder="1" applyAlignment="1">
      <alignment vertical="center"/>
    </xf>
    <xf numFmtId="0" fontId="7" fillId="2" borderId="35" xfId="0" applyFont="1" applyFill="1" applyBorder="1" applyAlignment="1">
      <alignment horizontal="left" vertical="center" wrapText="1"/>
    </xf>
    <xf numFmtId="0" fontId="7" fillId="0" borderId="24" xfId="0" applyFont="1" applyBorder="1" applyAlignment="1">
      <alignment vertical="center"/>
    </xf>
    <xf numFmtId="0" fontId="7" fillId="0" borderId="26" xfId="0" applyFont="1" applyBorder="1" applyAlignment="1">
      <alignment vertical="center"/>
    </xf>
    <xf numFmtId="0" fontId="7" fillId="2" borderId="24" xfId="0" applyFont="1" applyFill="1" applyBorder="1" applyAlignment="1">
      <alignment vertical="center"/>
    </xf>
    <xf numFmtId="2" fontId="7" fillId="3" borderId="37" xfId="0" applyNumberFormat="1" applyFont="1" applyFill="1" applyBorder="1" applyAlignment="1">
      <alignment horizontal="center" vertical="center"/>
    </xf>
    <xf numFmtId="0" fontId="7" fillId="2" borderId="38" xfId="0" applyFont="1" applyFill="1" applyBorder="1" applyAlignment="1">
      <alignment horizontal="right" vertical="center"/>
    </xf>
    <xf numFmtId="0" fontId="7" fillId="2" borderId="38" xfId="0" applyFont="1" applyFill="1" applyBorder="1" applyAlignment="1">
      <alignment vertical="center"/>
    </xf>
    <xf numFmtId="0" fontId="7" fillId="0" borderId="27" xfId="0" applyFont="1" applyBorder="1" applyAlignment="1">
      <alignment vertical="center"/>
    </xf>
    <xf numFmtId="0" fontId="7" fillId="0" borderId="36" xfId="0" applyFont="1" applyBorder="1" applyAlignment="1">
      <alignment horizontal="center" vertical="center"/>
    </xf>
    <xf numFmtId="0" fontId="7" fillId="2" borderId="32" xfId="0" applyFont="1" applyFill="1" applyBorder="1" applyAlignment="1">
      <alignment horizontal="right" vertical="center"/>
    </xf>
    <xf numFmtId="0" fontId="7" fillId="2" borderId="24" xfId="0" applyFont="1" applyFill="1" applyBorder="1" applyAlignment="1">
      <alignment horizontal="center" vertical="center"/>
    </xf>
    <xf numFmtId="0" fontId="7" fillId="0" borderId="24" xfId="0" applyFont="1" applyBorder="1" applyAlignment="1">
      <alignment horizontal="center" vertical="center"/>
    </xf>
    <xf numFmtId="0" fontId="7" fillId="2" borderId="37" xfId="0" applyFont="1" applyFill="1" applyBorder="1" applyAlignment="1">
      <alignment horizontal="center" vertical="center"/>
    </xf>
    <xf numFmtId="0" fontId="7" fillId="0" borderId="18" xfId="0" applyFont="1" applyBorder="1" applyAlignment="1">
      <alignment horizontal="center" vertical="center"/>
    </xf>
    <xf numFmtId="0" fontId="7" fillId="2" borderId="43" xfId="0" applyFont="1" applyFill="1" applyBorder="1" applyAlignment="1">
      <alignment horizontal="center" vertical="center"/>
    </xf>
    <xf numFmtId="0" fontId="7" fillId="0" borderId="44" xfId="0" applyFont="1" applyBorder="1" applyAlignment="1">
      <alignment horizontal="center" vertical="center" wrapText="1"/>
    </xf>
    <xf numFmtId="0" fontId="14" fillId="0" borderId="25" xfId="0" applyFont="1" applyBorder="1" applyAlignment="1">
      <alignment vertical="center"/>
    </xf>
    <xf numFmtId="0" fontId="14" fillId="0" borderId="26" xfId="0" applyFont="1" applyBorder="1" applyAlignment="1">
      <alignment vertical="center"/>
    </xf>
    <xf numFmtId="0" fontId="15" fillId="0" borderId="26" xfId="0" applyFont="1" applyBorder="1" applyAlignment="1">
      <alignment horizontal="center" vertical="center"/>
    </xf>
    <xf numFmtId="0" fontId="15" fillId="0" borderId="26" xfId="0" applyFont="1" applyBorder="1" applyAlignment="1">
      <alignment horizontal="right" vertical="center"/>
    </xf>
    <xf numFmtId="0" fontId="14" fillId="0" borderId="27" xfId="0" applyFont="1" applyBorder="1" applyAlignment="1">
      <alignment vertical="center"/>
    </xf>
    <xf numFmtId="0" fontId="14" fillId="0" borderId="42" xfId="0" applyFont="1" applyBorder="1" applyAlignment="1">
      <alignment vertical="center"/>
    </xf>
    <xf numFmtId="0" fontId="15" fillId="0" borderId="42" xfId="0" applyFont="1" applyBorder="1" applyAlignment="1">
      <alignment horizontal="center" vertical="center"/>
    </xf>
    <xf numFmtId="0" fontId="16" fillId="0" borderId="26" xfId="0" applyFont="1" applyBorder="1" applyAlignment="1">
      <alignment horizontal="center" vertical="center"/>
    </xf>
    <xf numFmtId="0" fontId="7" fillId="0" borderId="25" xfId="0" applyFont="1" applyBorder="1" applyAlignment="1">
      <alignment horizontal="center" vertical="center"/>
    </xf>
    <xf numFmtId="0" fontId="9" fillId="0" borderId="22" xfId="0" applyFont="1" applyBorder="1" applyAlignment="1">
      <alignment vertical="center"/>
    </xf>
    <xf numFmtId="0" fontId="9" fillId="0" borderId="36" xfId="0" applyFont="1" applyBorder="1" applyAlignment="1">
      <alignment vertical="center"/>
    </xf>
    <xf numFmtId="0" fontId="7" fillId="0" borderId="25" xfId="0" applyFont="1" applyBorder="1" applyAlignment="1">
      <alignment vertical="center"/>
    </xf>
    <xf numFmtId="0" fontId="1" fillId="0" borderId="1" xfId="0" applyFont="1" applyBorder="1" applyAlignment="1">
      <alignment horizontal="left" vertical="center"/>
    </xf>
    <xf numFmtId="0" fontId="7" fillId="0" borderId="38" xfId="0" applyFont="1" applyBorder="1" applyAlignment="1">
      <alignment horizontal="right" vertical="center"/>
    </xf>
    <xf numFmtId="0" fontId="7" fillId="0" borderId="38" xfId="0" applyFont="1" applyBorder="1" applyAlignment="1">
      <alignment horizontal="left" vertical="center"/>
    </xf>
    <xf numFmtId="0" fontId="7" fillId="0" borderId="38" xfId="0" applyFont="1" applyBorder="1" applyAlignment="1">
      <alignment vertical="center"/>
    </xf>
    <xf numFmtId="2" fontId="7" fillId="0" borderId="37" xfId="0" applyNumberFormat="1" applyFont="1" applyBorder="1" applyAlignment="1">
      <alignment horizontal="center" vertical="center"/>
    </xf>
    <xf numFmtId="0" fontId="7" fillId="0" borderId="39" xfId="0" applyFont="1" applyBorder="1" applyAlignment="1">
      <alignment vertical="center"/>
    </xf>
    <xf numFmtId="0" fontId="7" fillId="0" borderId="32" xfId="0" applyFont="1" applyBorder="1" applyAlignment="1">
      <alignment vertical="center"/>
    </xf>
    <xf numFmtId="0" fontId="7" fillId="0" borderId="32" xfId="0" applyFont="1" applyBorder="1" applyAlignment="1">
      <alignment horizontal="right" vertical="center"/>
    </xf>
    <xf numFmtId="0" fontId="7" fillId="0" borderId="24" xfId="0" applyFont="1" applyBorder="1" applyAlignment="1">
      <alignment horizontal="left" vertical="center"/>
    </xf>
    <xf numFmtId="0" fontId="7" fillId="0" borderId="43" xfId="0" applyFont="1" applyBorder="1" applyAlignment="1">
      <alignment horizontal="center" vertical="center"/>
    </xf>
    <xf numFmtId="0" fontId="2" fillId="0" borderId="58" xfId="0" applyFont="1" applyBorder="1" applyAlignment="1">
      <alignment horizontal="center" vertical="center"/>
    </xf>
    <xf numFmtId="0" fontId="2" fillId="0" borderId="59" xfId="0" applyFont="1" applyBorder="1" applyAlignment="1">
      <alignment horizontal="center" vertical="center"/>
    </xf>
    <xf numFmtId="0" fontId="2" fillId="0" borderId="56" xfId="0" applyFont="1" applyBorder="1" applyAlignment="1">
      <alignment horizontal="center" vertical="center"/>
    </xf>
    <xf numFmtId="0" fontId="2" fillId="0" borderId="61" xfId="0" applyFont="1" applyBorder="1" applyAlignment="1">
      <alignment horizontal="center" vertical="center"/>
    </xf>
    <xf numFmtId="0" fontId="2" fillId="0" borderId="63" xfId="0" applyFont="1" applyBorder="1" applyAlignment="1">
      <alignment horizontal="center" vertical="center"/>
    </xf>
    <xf numFmtId="0" fontId="2" fillId="0" borderId="64" xfId="0" applyFont="1" applyBorder="1" applyAlignment="1">
      <alignment horizontal="center" vertical="center"/>
    </xf>
    <xf numFmtId="0" fontId="2" fillId="0" borderId="57" xfId="0" applyFont="1" applyBorder="1" applyAlignment="1">
      <alignment horizontal="left" vertical="center"/>
    </xf>
    <xf numFmtId="0" fontId="2" fillId="0" borderId="59" xfId="0" applyFont="1" applyBorder="1" applyAlignment="1">
      <alignment horizontal="left" vertical="center"/>
    </xf>
    <xf numFmtId="0" fontId="2" fillId="0" borderId="62" xfId="0" applyFont="1" applyBorder="1" applyAlignment="1">
      <alignment horizontal="left" vertical="center"/>
    </xf>
    <xf numFmtId="0" fontId="2" fillId="0" borderId="64" xfId="0" applyFont="1" applyBorder="1" applyAlignment="1">
      <alignment horizontal="left" vertical="center"/>
    </xf>
    <xf numFmtId="0" fontId="7" fillId="2" borderId="25" xfId="0" applyFont="1" applyFill="1" applyBorder="1" applyAlignment="1">
      <alignment horizontal="center" vertical="center"/>
    </xf>
    <xf numFmtId="0" fontId="9" fillId="0" borderId="26" xfId="0" applyFont="1" applyBorder="1" applyAlignment="1">
      <alignment vertical="center"/>
    </xf>
    <xf numFmtId="0" fontId="9" fillId="0" borderId="27" xfId="0" applyFont="1" applyBorder="1" applyAlignment="1">
      <alignment vertical="center"/>
    </xf>
    <xf numFmtId="0" fontId="7" fillId="2" borderId="37" xfId="0" applyFont="1" applyFill="1" applyBorder="1" applyAlignment="1">
      <alignment horizontal="center" vertical="center"/>
    </xf>
    <xf numFmtId="0" fontId="7" fillId="2" borderId="67" xfId="0" applyFont="1" applyFill="1" applyBorder="1" applyAlignment="1">
      <alignment horizontal="center" vertical="center"/>
    </xf>
    <xf numFmtId="0" fontId="7" fillId="2" borderId="68" xfId="0" applyFont="1" applyFill="1" applyBorder="1" applyAlignment="1">
      <alignment horizontal="center" vertical="center"/>
    </xf>
    <xf numFmtId="0" fontId="6" fillId="0" borderId="25" xfId="0" applyFont="1" applyBorder="1" applyAlignment="1">
      <alignment horizontal="left" vertical="center"/>
    </xf>
    <xf numFmtId="0" fontId="10" fillId="0" borderId="26" xfId="0" applyFont="1" applyBorder="1" applyAlignment="1">
      <alignment vertical="center"/>
    </xf>
    <xf numFmtId="0" fontId="10" fillId="0" borderId="15" xfId="0" applyFont="1" applyBorder="1" applyAlignment="1">
      <alignment vertical="center"/>
    </xf>
    <xf numFmtId="0" fontId="10" fillId="0" borderId="27" xfId="0" applyFont="1" applyBorder="1" applyAlignment="1">
      <alignment vertical="center"/>
    </xf>
    <xf numFmtId="0" fontId="7" fillId="0" borderId="25" xfId="0" applyFont="1" applyBorder="1" applyAlignment="1">
      <alignment vertical="center" wrapText="1"/>
    </xf>
    <xf numFmtId="0" fontId="7" fillId="0" borderId="38" xfId="0" applyFont="1" applyBorder="1" applyAlignment="1">
      <alignment vertical="center" wrapText="1"/>
    </xf>
    <xf numFmtId="0" fontId="7" fillId="0" borderId="37" xfId="0" applyFont="1" applyBorder="1" applyAlignment="1">
      <alignment vertical="center" wrapText="1"/>
    </xf>
    <xf numFmtId="0" fontId="7" fillId="0" borderId="25" xfId="0" applyFont="1" applyBorder="1" applyAlignment="1">
      <alignment horizontal="center" vertical="center"/>
    </xf>
    <xf numFmtId="0" fontId="7" fillId="0" borderId="21" xfId="0" applyFont="1" applyBorder="1" applyAlignment="1">
      <alignment horizontal="center" vertical="center"/>
    </xf>
    <xf numFmtId="0" fontId="9" fillId="0" borderId="22" xfId="0" applyFont="1" applyBorder="1" applyAlignment="1">
      <alignment vertical="center"/>
    </xf>
    <xf numFmtId="0" fontId="9" fillId="0" borderId="36" xfId="0" applyFont="1" applyBorder="1" applyAlignment="1">
      <alignment vertical="center"/>
    </xf>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7" fillId="0" borderId="21" xfId="0" applyFont="1" applyBorder="1" applyAlignment="1">
      <alignment horizontal="left" vertical="center"/>
    </xf>
    <xf numFmtId="0" fontId="19" fillId="0" borderId="25" xfId="0" applyFont="1" applyBorder="1" applyAlignment="1">
      <alignment horizontal="center" vertical="center" wrapText="1"/>
    </xf>
    <xf numFmtId="0" fontId="20" fillId="0" borderId="27" xfId="0" applyFont="1" applyBorder="1" applyAlignment="1">
      <alignment vertical="center" wrapText="1"/>
    </xf>
    <xf numFmtId="0" fontId="7" fillId="2" borderId="30" xfId="0" applyFont="1" applyFill="1" applyBorder="1" applyAlignment="1">
      <alignment horizontal="left" vertical="center"/>
    </xf>
    <xf numFmtId="0" fontId="9" fillId="0" borderId="41" xfId="0" applyFont="1" applyBorder="1" applyAlignment="1">
      <alignment vertical="center"/>
    </xf>
    <xf numFmtId="0" fontId="9" fillId="0" borderId="31" xfId="0" applyFont="1" applyBorder="1" applyAlignment="1">
      <alignment vertical="center"/>
    </xf>
    <xf numFmtId="0" fontId="7" fillId="0" borderId="0" xfId="0" applyFont="1" applyAlignment="1">
      <alignment horizontal="center" vertical="center"/>
    </xf>
    <xf numFmtId="0" fontId="11" fillId="0" borderId="0" xfId="0" applyFont="1" applyAlignment="1">
      <alignment vertical="center"/>
    </xf>
    <xf numFmtId="0" fontId="9" fillId="0" borderId="20" xfId="0" applyFont="1" applyBorder="1" applyAlignment="1">
      <alignment vertical="center"/>
    </xf>
    <xf numFmtId="0" fontId="7" fillId="0" borderId="26" xfId="0" applyFont="1" applyBorder="1" applyAlignment="1">
      <alignment horizontal="center" vertical="center"/>
    </xf>
    <xf numFmtId="0" fontId="7" fillId="2" borderId="25" xfId="0" applyFont="1" applyFill="1" applyBorder="1" applyAlignment="1">
      <alignment horizontal="left" vertical="center"/>
    </xf>
    <xf numFmtId="0" fontId="7" fillId="0" borderId="25" xfId="0" applyFont="1" applyBorder="1" applyAlignment="1">
      <alignment horizontal="center" vertical="center" wrapText="1"/>
    </xf>
    <xf numFmtId="0" fontId="7" fillId="0" borderId="22" xfId="0" applyFont="1" applyBorder="1" applyAlignment="1">
      <alignment horizontal="center" vertical="center"/>
    </xf>
    <xf numFmtId="0" fontId="7" fillId="2" borderId="40" xfId="0" applyFont="1" applyFill="1" applyBorder="1" applyAlignment="1">
      <alignment horizontal="left" vertical="center"/>
    </xf>
    <xf numFmtId="0" fontId="9" fillId="0" borderId="42" xfId="0" applyFont="1" applyBorder="1" applyAlignment="1">
      <alignment vertical="center"/>
    </xf>
    <xf numFmtId="0" fontId="7" fillId="0" borderId="40" xfId="0" applyFont="1" applyBorder="1" applyAlignment="1">
      <alignment horizontal="center" vertical="center"/>
    </xf>
    <xf numFmtId="0" fontId="7" fillId="0" borderId="13" xfId="0" applyFont="1" applyBorder="1" applyAlignment="1">
      <alignment horizontal="center" vertical="center"/>
    </xf>
    <xf numFmtId="0" fontId="9" fillId="0" borderId="14" xfId="0" applyFont="1" applyBorder="1" applyAlignment="1">
      <alignment vertical="center"/>
    </xf>
    <xf numFmtId="0" fontId="9" fillId="0" borderId="16" xfId="0" applyFont="1" applyBorder="1" applyAlignment="1">
      <alignment vertical="center"/>
    </xf>
    <xf numFmtId="0" fontId="7" fillId="0" borderId="29" xfId="0" applyFont="1" applyBorder="1" applyAlignment="1">
      <alignment horizontal="center" vertical="center"/>
    </xf>
    <xf numFmtId="0" fontId="7" fillId="2" borderId="29" xfId="0" applyFont="1" applyFill="1" applyBorder="1" applyAlignment="1">
      <alignment horizontal="left" vertical="center"/>
    </xf>
    <xf numFmtId="0" fontId="7" fillId="0" borderId="38" xfId="0" applyFont="1" applyBorder="1" applyAlignment="1">
      <alignment horizontal="center" vertical="center"/>
    </xf>
    <xf numFmtId="0" fontId="7" fillId="0" borderId="37" xfId="0" applyFont="1" applyBorder="1" applyAlignment="1">
      <alignment horizontal="center" vertical="center"/>
    </xf>
    <xf numFmtId="0" fontId="9" fillId="0" borderId="28" xfId="0" applyFont="1" applyBorder="1" applyAlignment="1">
      <alignment vertical="center"/>
    </xf>
    <xf numFmtId="0" fontId="7" fillId="0" borderId="25" xfId="0" applyFont="1" applyBorder="1" applyAlignment="1">
      <alignment horizontal="left" vertical="center" wrapText="1"/>
    </xf>
    <xf numFmtId="0" fontId="9" fillId="0" borderId="17" xfId="0" applyFont="1" applyBorder="1" applyAlignment="1">
      <alignment vertical="center"/>
    </xf>
    <xf numFmtId="0" fontId="9" fillId="0" borderId="21" xfId="0" applyFont="1" applyBorder="1" applyAlignment="1">
      <alignment vertical="center"/>
    </xf>
    <xf numFmtId="0" fontId="7" fillId="0" borderId="15" xfId="0" applyFont="1" applyBorder="1" applyAlignment="1">
      <alignment horizontal="center" vertical="center"/>
    </xf>
    <xf numFmtId="0" fontId="9" fillId="0" borderId="19" xfId="0" applyFont="1" applyBorder="1" applyAlignment="1">
      <alignment vertical="center"/>
    </xf>
    <xf numFmtId="0" fontId="9" fillId="0" borderId="33" xfId="0" applyFont="1" applyBorder="1" applyAlignment="1">
      <alignment vertical="center"/>
    </xf>
    <xf numFmtId="0" fontId="9" fillId="0" borderId="34" xfId="0" applyFont="1" applyBorder="1" applyAlignment="1">
      <alignment vertical="center"/>
    </xf>
    <xf numFmtId="0" fontId="7" fillId="4" borderId="18" xfId="0" applyFont="1" applyFill="1" applyBorder="1" applyAlignment="1">
      <alignment horizontal="center" vertical="center"/>
    </xf>
    <xf numFmtId="0" fontId="9" fillId="5" borderId="23" xfId="0" applyFont="1" applyFill="1" applyBorder="1" applyAlignment="1">
      <alignment vertical="center"/>
    </xf>
    <xf numFmtId="0" fontId="6" fillId="0" borderId="17" xfId="0" applyFont="1" applyBorder="1" applyAlignment="1">
      <alignment horizontal="left" vertical="center"/>
    </xf>
    <xf numFmtId="0" fontId="10" fillId="0" borderId="21" xfId="0" applyFont="1" applyBorder="1" applyAlignment="1">
      <alignment vertical="center"/>
    </xf>
    <xf numFmtId="0" fontId="7" fillId="0" borderId="17" xfId="0" applyFont="1" applyBorder="1" applyAlignment="1">
      <alignment horizontal="center" vertical="center"/>
    </xf>
    <xf numFmtId="0" fontId="16" fillId="0" borderId="26" xfId="0" applyFont="1" applyBorder="1" applyAlignment="1">
      <alignment vertical="center"/>
    </xf>
    <xf numFmtId="0" fontId="16" fillId="0" borderId="27" xfId="0" applyFont="1" applyBorder="1" applyAlignment="1">
      <alignment vertical="center"/>
    </xf>
    <xf numFmtId="49" fontId="13" fillId="2" borderId="25" xfId="0" applyNumberFormat="1" applyFont="1" applyFill="1" applyBorder="1" applyAlignment="1">
      <alignment horizontal="center" vertical="center"/>
    </xf>
    <xf numFmtId="0" fontId="7" fillId="2" borderId="29" xfId="0" applyFont="1" applyFill="1" applyBorder="1" applyAlignment="1">
      <alignment horizontal="center" vertical="center"/>
    </xf>
    <xf numFmtId="164" fontId="7" fillId="2" borderId="25" xfId="0" applyNumberFormat="1" applyFont="1" applyFill="1" applyBorder="1" applyAlignment="1">
      <alignment horizontal="center" vertical="center"/>
    </xf>
    <xf numFmtId="0" fontId="7" fillId="2" borderId="30"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5" xfId="0" applyFont="1" applyBorder="1" applyAlignment="1">
      <alignment horizontal="left" vertical="center"/>
    </xf>
    <xf numFmtId="0" fontId="7" fillId="0" borderId="29" xfId="0" applyFont="1" applyBorder="1" applyAlignment="1">
      <alignment horizontal="left" vertical="center"/>
    </xf>
    <xf numFmtId="0" fontId="7" fillId="0" borderId="67" xfId="0" applyFont="1" applyBorder="1" applyAlignment="1">
      <alignment horizontal="center" vertical="center"/>
    </xf>
    <xf numFmtId="0" fontId="7" fillId="0" borderId="68" xfId="0" applyFont="1" applyBorder="1" applyAlignment="1">
      <alignment horizontal="center" vertical="center"/>
    </xf>
    <xf numFmtId="0" fontId="7" fillId="0" borderId="30" xfId="0" applyFont="1" applyBorder="1" applyAlignment="1">
      <alignment horizontal="left" vertical="center"/>
    </xf>
    <xf numFmtId="0" fontId="7" fillId="0" borderId="40" xfId="0" applyFont="1" applyBorder="1" applyAlignment="1">
      <alignment horizontal="left" vertical="center"/>
    </xf>
  </cellXfs>
  <cellStyles count="1">
    <cellStyle name="Normal" xfId="0" builtinId="0"/>
  </cellStyles>
  <dxfs count="44">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Calibri"/>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Calibri"/>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Calibri"/>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theme="1"/>
        <name val="Calibri"/>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0"/>
        <color theme="1"/>
        <name val="Calibri"/>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style="thin">
          <color rgb="FF000000"/>
        </right>
        <top style="thin">
          <color rgb="FF000000"/>
        </top>
        <bottom/>
        <vertical/>
        <horizontal/>
      </border>
    </dxf>
    <dxf>
      <fill>
        <patternFill patternType="none">
          <fgColor indexed="64"/>
          <bgColor auto="1"/>
        </patternFill>
      </fill>
      <border diagonalUp="0" diagonalDown="0" outline="0">
        <left style="medium">
          <color indexed="64"/>
        </left>
      </border>
    </dxf>
    <dxf>
      <fill>
        <patternFill patternType="solid">
          <fgColor rgb="FFDBE5F1"/>
          <bgColor rgb="FFDBE5F1"/>
        </patternFill>
      </fill>
    </dxf>
    <dxf>
      <fill>
        <patternFill patternType="solid">
          <fgColor rgb="FFB8CCE4"/>
          <bgColor rgb="FFB8CCE4"/>
        </patternFill>
      </fill>
    </dxf>
    <dxf>
      <fill>
        <patternFill patternType="solid">
          <fgColor theme="8"/>
          <bgColor theme="8"/>
        </patternFill>
      </fill>
    </dxf>
  </dxfs>
  <tableStyles count="1">
    <tableStyle name="Candidate List-style" pivot="0" count="3" xr9:uid="{00000000-0011-0000-FFFF-FFFF00000000}">
      <tableStyleElement type="headerRow" dxfId="43"/>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10/relationships/person" Target="persons/person0.xml"/><Relationship Id="rId3" Type="http://schemas.openxmlformats.org/officeDocument/2006/relationships/worksheet" Target="worksheets/sheet3.xml"/><Relationship Id="rId21" Type="http://schemas.microsoft.com/office/2017/10/relationships/person" Target="persons/person2.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20" Type="http://schemas.microsoft.com/office/2017/10/relationships/person" Target="persons/pers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microsoft.com/office/2007/relationships/hdphoto" Target="../media/hdphoto5.wdp"/><Relationship Id="rId2" Type="http://schemas.openxmlformats.org/officeDocument/2006/relationships/image" Target="../media/image11.pn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3" Type="http://schemas.microsoft.com/office/2007/relationships/hdphoto" Target="../media/hdphoto6.wdp"/><Relationship Id="rId2" Type="http://schemas.openxmlformats.org/officeDocument/2006/relationships/image" Target="../media/image12.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2.wdp"/><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microsoft.com/office/2007/relationships/hdphoto" Target="../media/hdphoto3.wdp"/><Relationship Id="rId2" Type="http://schemas.openxmlformats.org/officeDocument/2006/relationships/image" Target="../media/image5.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microsoft.com/office/2007/relationships/hdphoto" Target="../media/hdphoto4.wdp"/><Relationship Id="rId2" Type="http://schemas.openxmlformats.org/officeDocument/2006/relationships/image" Target="../media/image6.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281214</xdr:colOff>
      <xdr:row>0</xdr:row>
      <xdr:rowOff>190500</xdr:rowOff>
    </xdr:from>
    <xdr:to>
      <xdr:col>12</xdr:col>
      <xdr:colOff>1250405</xdr:colOff>
      <xdr:row>2</xdr:row>
      <xdr:rowOff>50619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5615214" y="190500"/>
          <a:ext cx="3119120" cy="5676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304800</xdr:colOff>
          <xdr:row>10</xdr:row>
          <xdr:rowOff>241300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254000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0</xdr:col>
      <xdr:colOff>277813</xdr:colOff>
      <xdr:row>0</xdr:row>
      <xdr:rowOff>127000</xdr:rowOff>
    </xdr:from>
    <xdr:to>
      <xdr:col>3</xdr:col>
      <xdr:colOff>112922</xdr:colOff>
      <xdr:row>2</xdr:row>
      <xdr:rowOff>111125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277813" y="127000"/>
          <a:ext cx="2136984" cy="388938"/>
        </a:xfrm>
        <a:prstGeom prst="rect">
          <a:avLst/>
        </a:prstGeom>
      </xdr:spPr>
    </xdr:pic>
    <xdr:clientData/>
  </xdr:twoCellAnchor>
  <xdr:twoCellAnchor editAs="oneCell">
    <xdr:from>
      <xdr:col>10</xdr:col>
      <xdr:colOff>55562</xdr:colOff>
      <xdr:row>2</xdr:row>
      <xdr:rowOff>150811</xdr:rowOff>
    </xdr:from>
    <xdr:to>
      <xdr:col>14</xdr:col>
      <xdr:colOff>73271</xdr:colOff>
      <xdr:row>10</xdr:row>
      <xdr:rowOff>15875</xdr:rowOff>
    </xdr:to>
    <xdr:pic>
      <xdr:nvPicPr>
        <xdr:cNvPr id="5" name="Picture 4">
          <a:extLst>
            <a:ext uri="{FF2B5EF4-FFF2-40B4-BE49-F238E27FC236}">
              <a16:creationId xmlns:a16="http://schemas.microsoft.com/office/drawing/2014/main" id="{E6724869-1B33-0968-011F-DAC25453C8F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10434" t="15174" r="12174" b="17001"/>
        <a:stretch/>
      </xdr:blipFill>
      <xdr:spPr>
        <a:xfrm>
          <a:off x="7302500" y="555624"/>
          <a:ext cx="1684584" cy="196850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311150</xdr:colOff>
          <xdr:row>10</xdr:row>
          <xdr:rowOff>241300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260350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A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A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A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0</xdr:col>
      <xdr:colOff>94392</xdr:colOff>
      <xdr:row>0</xdr:row>
      <xdr:rowOff>128716</xdr:rowOff>
    </xdr:from>
    <xdr:to>
      <xdr:col>2</xdr:col>
      <xdr:colOff>446511</xdr:colOff>
      <xdr:row>2</xdr:row>
      <xdr:rowOff>114343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94392" y="128716"/>
          <a:ext cx="2136984" cy="388938"/>
        </a:xfrm>
        <a:prstGeom prst="rect">
          <a:avLst/>
        </a:prstGeom>
      </xdr:spPr>
    </xdr:pic>
    <xdr:clientData/>
  </xdr:twoCellAnchor>
  <xdr:twoCellAnchor editAs="oneCell">
    <xdr:from>
      <xdr:col>10</xdr:col>
      <xdr:colOff>60066</xdr:colOff>
      <xdr:row>2</xdr:row>
      <xdr:rowOff>77230</xdr:rowOff>
    </xdr:from>
    <xdr:to>
      <xdr:col>14</xdr:col>
      <xdr:colOff>42905</xdr:colOff>
      <xdr:row>10</xdr:row>
      <xdr:rowOff>42906</xdr:rowOff>
    </xdr:to>
    <xdr:pic>
      <xdr:nvPicPr>
        <xdr:cNvPr id="5" name="Picture 4">
          <a:extLst>
            <a:ext uri="{FF2B5EF4-FFF2-40B4-BE49-F238E27FC236}">
              <a16:creationId xmlns:a16="http://schemas.microsoft.com/office/drawing/2014/main" id="{F1D034A3-A766-B886-5D10-4AAA161C429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17708" t="11378" r="11554" b="20847"/>
        <a:stretch/>
      </xdr:blipFill>
      <xdr:spPr>
        <a:xfrm>
          <a:off x="7328242" y="480541"/>
          <a:ext cx="1638987" cy="20937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304800</xdr:colOff>
          <xdr:row>10</xdr:row>
          <xdr:rowOff>241300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254000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1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1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1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0</xdr:col>
      <xdr:colOff>142875</xdr:colOff>
      <xdr:row>0</xdr:row>
      <xdr:rowOff>87313</xdr:rowOff>
    </xdr:from>
    <xdr:to>
      <xdr:col>2</xdr:col>
      <xdr:colOff>501859</xdr:colOff>
      <xdr:row>2</xdr:row>
      <xdr:rowOff>71438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142875" y="87313"/>
          <a:ext cx="2136984" cy="388938"/>
        </a:xfrm>
        <a:prstGeom prst="rect">
          <a:avLst/>
        </a:prstGeom>
      </xdr:spPr>
    </xdr:pic>
    <xdr:clientData/>
  </xdr:twoCellAnchor>
  <xdr:twoCellAnchor editAs="oneCell">
    <xdr:from>
      <xdr:col>10</xdr:col>
      <xdr:colOff>55564</xdr:colOff>
      <xdr:row>2</xdr:row>
      <xdr:rowOff>134938</xdr:rowOff>
    </xdr:from>
    <xdr:to>
      <xdr:col>14</xdr:col>
      <xdr:colOff>79376</xdr:colOff>
      <xdr:row>9</xdr:row>
      <xdr:rowOff>190106</xdr:rowOff>
    </xdr:to>
    <xdr:pic>
      <xdr:nvPicPr>
        <xdr:cNvPr id="5" name="Picture 4">
          <a:extLst>
            <a:ext uri="{FF2B5EF4-FFF2-40B4-BE49-F238E27FC236}">
              <a16:creationId xmlns:a16="http://schemas.microsoft.com/office/drawing/2014/main" id="{7993D334-13B6-DCB2-5FF2-E0C48C11740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t="9530" b="3868"/>
        <a:stretch/>
      </xdr:blipFill>
      <xdr:spPr>
        <a:xfrm>
          <a:off x="7302502" y="539751"/>
          <a:ext cx="1690687" cy="19522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304800</xdr:colOff>
          <xdr:row>10</xdr:row>
          <xdr:rowOff>241300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2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254000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2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2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9</xdr:col>
      <xdr:colOff>600982</xdr:colOff>
      <xdr:row>3</xdr:row>
      <xdr:rowOff>78851</xdr:rowOff>
    </xdr:from>
    <xdr:to>
      <xdr:col>14</xdr:col>
      <xdr:colOff>99786</xdr:colOff>
      <xdr:row>9</xdr:row>
      <xdr:rowOff>192768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brightnessContrast bright="20000" contrast="40000"/>
                  </a14:imgEffect>
                </a14:imgLayer>
              </a14:imgProps>
            </a:ext>
            <a:ext uri="{28A0092B-C50C-407E-A947-70E740481C1C}">
              <a14:useLocalDpi xmlns:a14="http://schemas.microsoft.com/office/drawing/2010/main" val="0"/>
            </a:ext>
          </a:extLst>
        </a:blip>
        <a:srcRect l="8651" t="5746" r="12960" b="31075"/>
        <a:stretch/>
      </xdr:blipFill>
      <xdr:spPr>
        <a:xfrm>
          <a:off x="7236732" y="682101"/>
          <a:ext cx="1780268" cy="1814810"/>
        </a:xfrm>
        <a:prstGeom prst="rect">
          <a:avLst/>
        </a:prstGeom>
      </xdr:spPr>
    </xdr:pic>
    <xdr:clientData/>
  </xdr:twoCellAnchor>
  <xdr:twoCellAnchor editAs="oneCell">
    <xdr:from>
      <xdr:col>0</xdr:col>
      <xdr:colOff>24902</xdr:colOff>
      <xdr:row>0</xdr:row>
      <xdr:rowOff>99608</xdr:rowOff>
    </xdr:from>
    <xdr:to>
      <xdr:col>2</xdr:col>
      <xdr:colOff>368945</xdr:colOff>
      <xdr:row>2</xdr:row>
      <xdr:rowOff>90115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24902" y="99608"/>
          <a:ext cx="2136984" cy="388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304800</xdr:colOff>
          <xdr:row>10</xdr:row>
          <xdr:rowOff>241300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254000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0</xdr:col>
      <xdr:colOff>109248</xdr:colOff>
      <xdr:row>0</xdr:row>
      <xdr:rowOff>95592</xdr:rowOff>
    </xdr:from>
    <xdr:to>
      <xdr:col>2</xdr:col>
      <xdr:colOff>464135</xdr:colOff>
      <xdr:row>2</xdr:row>
      <xdr:rowOff>81681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109248" y="95592"/>
          <a:ext cx="2136984" cy="388938"/>
        </a:xfrm>
        <a:prstGeom prst="rect">
          <a:avLst/>
        </a:prstGeom>
      </xdr:spPr>
    </xdr:pic>
    <xdr:clientData/>
  </xdr:twoCellAnchor>
  <xdr:twoCellAnchor editAs="oneCell">
    <xdr:from>
      <xdr:col>10</xdr:col>
      <xdr:colOff>61451</xdr:colOff>
      <xdr:row>2</xdr:row>
      <xdr:rowOff>143388</xdr:rowOff>
    </xdr:from>
    <xdr:to>
      <xdr:col>14</xdr:col>
      <xdr:colOff>34139</xdr:colOff>
      <xdr:row>10</xdr:row>
      <xdr:rowOff>10072</xdr:rowOff>
    </xdr:to>
    <xdr:pic>
      <xdr:nvPicPr>
        <xdr:cNvPr id="5" name="Picture 4">
          <a:extLst>
            <a:ext uri="{FF2B5EF4-FFF2-40B4-BE49-F238E27FC236}">
              <a16:creationId xmlns:a16="http://schemas.microsoft.com/office/drawing/2014/main" id="{B267E893-2F6D-891F-8FDA-ADB1077F450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11750" t="11842" r="7836" b="14353"/>
        <a:stretch/>
      </xdr:blipFill>
      <xdr:spPr>
        <a:xfrm>
          <a:off x="7305913" y="546237"/>
          <a:ext cx="1631882" cy="19970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304800</xdr:colOff>
          <xdr:row>10</xdr:row>
          <xdr:rowOff>241300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254000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0</xdr:col>
      <xdr:colOff>111125</xdr:colOff>
      <xdr:row>0</xdr:row>
      <xdr:rowOff>111125</xdr:rowOff>
    </xdr:from>
    <xdr:to>
      <xdr:col>2</xdr:col>
      <xdr:colOff>470109</xdr:colOff>
      <xdr:row>2</xdr:row>
      <xdr:rowOff>95250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111125" y="111125"/>
          <a:ext cx="2136984" cy="388938"/>
        </a:xfrm>
        <a:prstGeom prst="rect">
          <a:avLst/>
        </a:prstGeom>
      </xdr:spPr>
    </xdr:pic>
    <xdr:clientData/>
  </xdr:twoCellAnchor>
  <xdr:twoCellAnchor editAs="oneCell">
    <xdr:from>
      <xdr:col>10</xdr:col>
      <xdr:colOff>84691</xdr:colOff>
      <xdr:row>2</xdr:row>
      <xdr:rowOff>160372</xdr:rowOff>
    </xdr:from>
    <xdr:to>
      <xdr:col>14</xdr:col>
      <xdr:colOff>7938</xdr:colOff>
      <xdr:row>9</xdr:row>
      <xdr:rowOff>171784</xdr:rowOff>
    </xdr:to>
    <xdr:pic>
      <xdr:nvPicPr>
        <xdr:cNvPr id="5" name="Picture 4">
          <a:extLst>
            <a:ext uri="{FF2B5EF4-FFF2-40B4-BE49-F238E27FC236}">
              <a16:creationId xmlns:a16="http://schemas.microsoft.com/office/drawing/2014/main" id="{14916892-507D-CB4C-A1A6-A5867B70B0B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10151" t="11297" r="10282" b="10609"/>
        <a:stretch/>
      </xdr:blipFill>
      <xdr:spPr>
        <a:xfrm>
          <a:off x="7331629" y="565185"/>
          <a:ext cx="1590122" cy="1908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304800</xdr:colOff>
          <xdr:row>10</xdr:row>
          <xdr:rowOff>241300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254000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5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0</xdr:col>
      <xdr:colOff>142697</xdr:colOff>
      <xdr:row>0</xdr:row>
      <xdr:rowOff>142697</xdr:rowOff>
    </xdr:from>
    <xdr:to>
      <xdr:col>2</xdr:col>
      <xdr:colOff>488838</xdr:colOff>
      <xdr:row>2</xdr:row>
      <xdr:rowOff>132084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142697" y="142697"/>
          <a:ext cx="2136984" cy="388938"/>
        </a:xfrm>
        <a:prstGeom prst="rect">
          <a:avLst/>
        </a:prstGeom>
      </xdr:spPr>
    </xdr:pic>
    <xdr:clientData/>
  </xdr:twoCellAnchor>
  <xdr:twoCellAnchor editAs="oneCell">
    <xdr:from>
      <xdr:col>9</xdr:col>
      <xdr:colOff>592191</xdr:colOff>
      <xdr:row>2</xdr:row>
      <xdr:rowOff>185506</xdr:rowOff>
    </xdr:from>
    <xdr:to>
      <xdr:col>14</xdr:col>
      <xdr:colOff>114158</xdr:colOff>
      <xdr:row>9</xdr:row>
      <xdr:rowOff>149832</xdr:rowOff>
    </xdr:to>
    <xdr:pic>
      <xdr:nvPicPr>
        <xdr:cNvPr id="4" name="Picture 3">
          <a:extLst>
            <a:ext uri="{FF2B5EF4-FFF2-40B4-BE49-F238E27FC236}">
              <a16:creationId xmlns:a16="http://schemas.microsoft.com/office/drawing/2014/main" id="{47DFE9F4-CF20-DFA9-BEF7-CAD78479957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17" t="3908" r="6555" b="22679"/>
        <a:stretch/>
      </xdr:blipFill>
      <xdr:spPr>
        <a:xfrm>
          <a:off x="7234719" y="585057"/>
          <a:ext cx="1797978" cy="1876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304800</xdr:colOff>
          <xdr:row>10</xdr:row>
          <xdr:rowOff>241300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254000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6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6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10</xdr:col>
      <xdr:colOff>0</xdr:colOff>
      <xdr:row>3</xdr:row>
      <xdr:rowOff>25840</xdr:rowOff>
    </xdr:from>
    <xdr:to>
      <xdr:col>14</xdr:col>
      <xdr:colOff>71437</xdr:colOff>
      <xdr:row>8</xdr:row>
      <xdr:rowOff>364960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726" t="17883" r="14870" b="40110"/>
        <a:stretch/>
      </xdr:blipFill>
      <xdr:spPr>
        <a:xfrm>
          <a:off x="7246938" y="637028"/>
          <a:ext cx="1738312" cy="1624995"/>
        </a:xfrm>
        <a:prstGeom prst="rect">
          <a:avLst/>
        </a:prstGeom>
      </xdr:spPr>
    </xdr:pic>
    <xdr:clientData/>
  </xdr:twoCellAnchor>
  <xdr:twoCellAnchor editAs="oneCell">
    <xdr:from>
      <xdr:col>0</xdr:col>
      <xdr:colOff>291757</xdr:colOff>
      <xdr:row>0</xdr:row>
      <xdr:rowOff>128717</xdr:rowOff>
    </xdr:from>
    <xdr:to>
      <xdr:col>3</xdr:col>
      <xdr:colOff>120430</xdr:colOff>
      <xdr:row>2</xdr:row>
      <xdr:rowOff>114344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alphaModFix amt="50000"/>
          <a:extLst>
            <a:ext uri="{28A0092B-C50C-407E-A947-70E740481C1C}">
              <a14:useLocalDpi xmlns:a14="http://schemas.microsoft.com/office/drawing/2010/main" val="0"/>
            </a:ext>
          </a:extLst>
        </a:blip>
        <a:stretch>
          <a:fillRect/>
        </a:stretch>
      </xdr:blipFill>
      <xdr:spPr>
        <a:xfrm>
          <a:off x="291757" y="128717"/>
          <a:ext cx="2136984" cy="3889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311150</xdr:colOff>
          <xdr:row>10</xdr:row>
          <xdr:rowOff>241300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7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260350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7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7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7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0</xdr:col>
      <xdr:colOff>205946</xdr:colOff>
      <xdr:row>0</xdr:row>
      <xdr:rowOff>145878</xdr:rowOff>
    </xdr:from>
    <xdr:to>
      <xdr:col>3</xdr:col>
      <xdr:colOff>34619</xdr:colOff>
      <xdr:row>2</xdr:row>
      <xdr:rowOff>131505</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205946" y="145878"/>
          <a:ext cx="2136984" cy="388938"/>
        </a:xfrm>
        <a:prstGeom prst="rect">
          <a:avLst/>
        </a:prstGeom>
      </xdr:spPr>
    </xdr:pic>
    <xdr:clientData/>
  </xdr:twoCellAnchor>
  <xdr:twoCellAnchor editAs="oneCell">
    <xdr:from>
      <xdr:col>10</xdr:col>
      <xdr:colOff>25743</xdr:colOff>
      <xdr:row>2</xdr:row>
      <xdr:rowOff>169685</xdr:rowOff>
    </xdr:from>
    <xdr:to>
      <xdr:col>14</xdr:col>
      <xdr:colOff>42906</xdr:colOff>
      <xdr:row>9</xdr:row>
      <xdr:rowOff>197366</xdr:rowOff>
    </xdr:to>
    <xdr:pic>
      <xdr:nvPicPr>
        <xdr:cNvPr id="5" name="Picture 4">
          <a:extLst>
            <a:ext uri="{FF2B5EF4-FFF2-40B4-BE49-F238E27FC236}">
              <a16:creationId xmlns:a16="http://schemas.microsoft.com/office/drawing/2014/main" id="{A328CC24-8A91-B528-8F53-D150BC86E3C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56" t="10652" r="7681" b="17274"/>
        <a:stretch/>
      </xdr:blipFill>
      <xdr:spPr>
        <a:xfrm>
          <a:off x="7293919" y="572996"/>
          <a:ext cx="1673311" cy="19498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12700</xdr:rowOff>
        </xdr:from>
        <xdr:to>
          <xdr:col>4</xdr:col>
          <xdr:colOff>311150</xdr:colOff>
          <xdr:row>10</xdr:row>
          <xdr:rowOff>241300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ビルマ族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850900</xdr:colOff>
          <xdr:row>10</xdr:row>
          <xdr:rowOff>50800</xdr:rowOff>
        </xdr:from>
        <xdr:to>
          <xdr:col>9</xdr:col>
          <xdr:colOff>120650</xdr:colOff>
          <xdr:row>10</xdr:row>
          <xdr:rowOff>260350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r>
                <a:rPr lang="en-US" sz="800" b="0" i="0" u="none" strike="noStrike" baseline="0">
                  <a:solidFill>
                    <a:srgbClr val="000000"/>
                  </a:solidFill>
                  <a:latin typeface="Calibri"/>
                  <a:ea typeface="Calibri"/>
                  <a:cs typeface="Calibri"/>
                </a:rPr>
                <a:t>少数民族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12700</xdr:rowOff>
        </xdr:from>
        <xdr:to>
          <xdr:col>11</xdr:col>
          <xdr:colOff>88900</xdr:colOff>
          <xdr:row>12</xdr:row>
          <xdr:rowOff>6350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292100</xdr:rowOff>
        </xdr:from>
        <xdr:to>
          <xdr:col>13</xdr:col>
          <xdr:colOff>31750</xdr:colOff>
          <xdr:row>11</xdr:row>
          <xdr:rowOff>285750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Calibri"/>
                  <a:ea typeface="Calibri"/>
                  <a:cs typeface="Calibri"/>
                </a:rPr>
                <a:t>左</a:t>
              </a:r>
            </a:p>
          </xdr:txBody>
        </xdr:sp>
        <xdr:clientData/>
      </xdr:twoCellAnchor>
    </mc:Choice>
    <mc:Fallback/>
  </mc:AlternateContent>
  <xdr:twoCellAnchor editAs="oneCell">
    <xdr:from>
      <xdr:col>0</xdr:col>
      <xdr:colOff>300338</xdr:colOff>
      <xdr:row>0</xdr:row>
      <xdr:rowOff>137297</xdr:rowOff>
    </xdr:from>
    <xdr:to>
      <xdr:col>3</xdr:col>
      <xdr:colOff>129011</xdr:colOff>
      <xdr:row>2</xdr:row>
      <xdr:rowOff>122924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300338" y="137297"/>
          <a:ext cx="2136984" cy="388938"/>
        </a:xfrm>
        <a:prstGeom prst="rect">
          <a:avLst/>
        </a:prstGeom>
      </xdr:spPr>
    </xdr:pic>
    <xdr:clientData/>
  </xdr:twoCellAnchor>
  <xdr:twoCellAnchor editAs="oneCell">
    <xdr:from>
      <xdr:col>10</xdr:col>
      <xdr:colOff>68649</xdr:colOff>
      <xdr:row>2</xdr:row>
      <xdr:rowOff>111031</xdr:rowOff>
    </xdr:from>
    <xdr:to>
      <xdr:col>14</xdr:col>
      <xdr:colOff>17163</xdr:colOff>
      <xdr:row>9</xdr:row>
      <xdr:rowOff>205945</xdr:rowOff>
    </xdr:to>
    <xdr:pic>
      <xdr:nvPicPr>
        <xdr:cNvPr id="5" name="Picture 4">
          <a:extLst>
            <a:ext uri="{FF2B5EF4-FFF2-40B4-BE49-F238E27FC236}">
              <a16:creationId xmlns:a16="http://schemas.microsoft.com/office/drawing/2014/main" id="{66DAF91C-0D0E-D8E4-E53A-2F67EBAFA8E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374" t="7486" r="8367" b="9255"/>
        <a:stretch/>
      </xdr:blipFill>
      <xdr:spPr>
        <a:xfrm>
          <a:off x="7336825" y="514342"/>
          <a:ext cx="1604662" cy="201707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5:BW20">
  <tableColumns count="75">
    <tableColumn id="1" xr3:uid="{00000000-0010-0000-0000-000001000000}" name="番号" dataDxfId="40"/>
    <tableColumn id="70" xr3:uid="{93228947-D2F5-43F8-8CE4-903BCB7F7E56}" name="ID" dataDxfId="39"/>
    <tableColumn id="2" xr3:uid="{00000000-0010-0000-0000-000002000000}" name="名前" dataDxfId="38"/>
    <tableColumn id="3" xr3:uid="{00000000-0010-0000-0000-000003000000}" name="ふりがな" dataDxfId="37"/>
    <tableColumn id="4" xr3:uid="{00000000-0010-0000-0000-000004000000}" name="性_x000a_別" dataDxfId="36"/>
    <tableColumn id="5" xr3:uid="{00000000-0010-0000-0000-000005000000}" name="年月日" dataDxfId="35"/>
    <tableColumn id="6" xr3:uid="{00000000-0010-0000-0000-000006000000}" name="年_x000a_齢" dataDxfId="34"/>
    <tableColumn id="7" xr3:uid="{00000000-0010-0000-0000-000007000000}" name="利_x000a_き_x000a_手" dataDxfId="33"/>
    <tableColumn id="8" xr3:uid="{00000000-0010-0000-0000-000008000000}" name="血_x000a_液_x000a_型" dataDxfId="32"/>
    <tableColumn id="9" xr3:uid="{00000000-0010-0000-0000-000009000000}" name="身_x000a_長" dataDxfId="31"/>
    <tableColumn id="10" xr3:uid="{00000000-0010-0000-0000-00000A000000}" name="体_x000a_重" dataDxfId="30"/>
    <tableColumn id="11" xr3:uid="{00000000-0010-0000-0000-00000B000000}" name="婚_x000a_姻" dataDxfId="29"/>
    <tableColumn id="12" xr3:uid="{00000000-0010-0000-0000-00000C000000}" name="出身地" dataDxfId="28"/>
    <tableColumn id="13" xr3:uid="{00000000-0010-0000-0000-00000D000000}" name="学歴" dataDxfId="27"/>
    <tableColumn id="74" xr3:uid="{DC274EA2-663A-4864-AE66-EB5F7951B738}" name="能力" dataDxfId="26"/>
    <tableColumn id="73" xr3:uid="{B111CACE-00CB-4877-B80B-DC87670DED67}" name="成績" dataDxfId="25"/>
    <tableColumn id="72" xr3:uid="{B6F9C10B-11AC-4021-8F7D-5C561066FB01}" name="規則を守る" dataDxfId="24"/>
    <tableColumn id="71" xr3:uid="{AD43C3B2-2585-4374-9446-810AF8C9E67C}" name="真面目さ" dataDxfId="23"/>
    <tableColumn id="14" xr3:uid="{00000000-0010-0000-0000-00000E000000}" name="日本語学力" dataDxfId="22"/>
    <tableColumn id="15" xr3:uid="{00000000-0010-0000-0000-00000F000000}" name="日本語_x000a_能力試験" dataDxfId="21"/>
    <tableColumn id="16" xr3:uid="{00000000-0010-0000-0000-000010000000}" name="志望動機" dataDxfId="20"/>
    <tableColumn id="17" xr3:uid="{00000000-0010-0000-0000-000011000000}" name="家族の月収"/>
    <tableColumn id="18" xr3:uid="{00000000-0010-0000-0000-000012000000}" name="連絡先: 　"/>
    <tableColumn id="19" xr3:uid="{00000000-0010-0000-0000-000013000000}" name="日本国に在留資格申請したことあるか？　"/>
    <tableColumn id="20" xr3:uid="{00000000-0010-0000-0000-000014000000}" name="開始年"/>
    <tableColumn id="21" xr3:uid="{00000000-0010-0000-0000-000015000000}" name="終了年"/>
    <tableColumn id="22" xr3:uid="{00000000-0010-0000-0000-000016000000}" name="学校名"/>
    <tableColumn id="23" xr3:uid="{00000000-0010-0000-0000-000017000000}" name="学校名-1"/>
    <tableColumn id="24" xr3:uid="{00000000-0010-0000-0000-000018000000}" name="専門"/>
    <tableColumn id="25" xr3:uid="{00000000-0010-0000-0000-000019000000}" name="免許・資格"/>
    <tableColumn id="26" xr3:uid="{00000000-0010-0000-0000-00001A000000}" name="開始年2"/>
    <tableColumn id="27" xr3:uid="{00000000-0010-0000-0000-00001B000000}" name="終了年2"/>
    <tableColumn id="28" xr3:uid="{00000000-0010-0000-0000-00001C000000}" name="学校名2"/>
    <tableColumn id="29" xr3:uid="{00000000-0010-0000-0000-00001D000000}" name="学校名2-1"/>
    <tableColumn id="30" xr3:uid="{00000000-0010-0000-0000-00001E000000}" name="専門2"/>
    <tableColumn id="31" xr3:uid="{00000000-0010-0000-0000-00001F000000}" name="免許・資格2"/>
    <tableColumn id="32" xr3:uid="{00000000-0010-0000-0000-000020000000}" name="開始年3"/>
    <tableColumn id="33" xr3:uid="{00000000-0010-0000-0000-000021000000}" name="終了年3"/>
    <tableColumn id="34" xr3:uid="{00000000-0010-0000-0000-000022000000}" name="学校名3"/>
    <tableColumn id="35" xr3:uid="{00000000-0010-0000-0000-000023000000}" name="学校名3-1"/>
    <tableColumn id="36" xr3:uid="{00000000-0010-0000-0000-000024000000}" name="専門3"/>
    <tableColumn id="37" xr3:uid="{00000000-0010-0000-0000-000025000000}" name="免許・資格3"/>
    <tableColumn id="38" xr3:uid="{00000000-0010-0000-0000-000026000000}" name="職歴：開始年"/>
    <tableColumn id="39" xr3:uid="{00000000-0010-0000-0000-000027000000}" name="職歴：終了年"/>
    <tableColumn id="40" xr3:uid="{00000000-0010-0000-0000-000028000000}" name="会社名"/>
    <tableColumn id="41" xr3:uid="{00000000-0010-0000-0000-000029000000}" name="仕事内容"/>
    <tableColumn id="42" xr3:uid="{00000000-0010-0000-0000-00002A000000}" name="職歴：開始年2"/>
    <tableColumn id="43" xr3:uid="{00000000-0010-0000-0000-00002B000000}" name="職歴：終了年２"/>
    <tableColumn id="44" xr3:uid="{00000000-0010-0000-0000-00002C000000}" name="会社名２"/>
    <tableColumn id="45" xr3:uid="{00000000-0010-0000-0000-00002D000000}" name="仕事内容 2"/>
    <tableColumn id="46" xr3:uid="{00000000-0010-0000-0000-00002E000000}" name="職歴：開始年3"/>
    <tableColumn id="47" xr3:uid="{00000000-0010-0000-0000-00002F000000}" name="職歴：終了年3"/>
    <tableColumn id="48" xr3:uid="{00000000-0010-0000-0000-000030000000}" name="会社名3"/>
    <tableColumn id="49" xr3:uid="{00000000-0010-0000-0000-000031000000}" name="仕事内容3"/>
    <tableColumn id="50" xr3:uid="{00000000-0010-0000-0000-000032000000}" name="家族氏名"/>
    <tableColumn id="51" xr3:uid="{00000000-0010-0000-0000-000033000000}" name="続柄"/>
    <tableColumn id="52" xr3:uid="{00000000-0010-0000-0000-000034000000}" name="年齢"/>
    <tableColumn id="53" xr3:uid="{00000000-0010-0000-0000-000035000000}" name="職業"/>
    <tableColumn id="54" xr3:uid="{00000000-0010-0000-0000-000036000000}" name="家族氏名2"/>
    <tableColumn id="55" xr3:uid="{00000000-0010-0000-0000-000037000000}" name="続柄2"/>
    <tableColumn id="56" xr3:uid="{00000000-0010-0000-0000-000038000000}" name="年齢2"/>
    <tableColumn id="57" xr3:uid="{00000000-0010-0000-0000-000039000000}" name="職業2"/>
    <tableColumn id="58" xr3:uid="{00000000-0010-0000-0000-00003A000000}" name="家族氏名3"/>
    <tableColumn id="59" xr3:uid="{00000000-0010-0000-0000-00003B000000}" name="続柄3"/>
    <tableColumn id="60" xr3:uid="{00000000-0010-0000-0000-00003C000000}" name="年齢3"/>
    <tableColumn id="61" xr3:uid="{00000000-0010-0000-0000-00003D000000}" name="職業3"/>
    <tableColumn id="62" xr3:uid="{00000000-0010-0000-0000-00003E000000}" name="家族氏名4"/>
    <tableColumn id="63" xr3:uid="{00000000-0010-0000-0000-00003F000000}" name="続柄4"/>
    <tableColumn id="64" xr3:uid="{00000000-0010-0000-0000-000040000000}" name="年齢4"/>
    <tableColumn id="65" xr3:uid="{00000000-0010-0000-0000-000041000000}" name="職業4"/>
    <tableColumn id="66" xr3:uid="{00000000-0010-0000-0000-000042000000}" name="家族氏名5"/>
    <tableColumn id="67" xr3:uid="{00000000-0010-0000-0000-000043000000}" name="続柄5"/>
    <tableColumn id="68" xr3:uid="{00000000-0010-0000-0000-000044000000}" name="年齢5"/>
    <tableColumn id="69" xr3:uid="{00000000-0010-0000-0000-000045000000}" name="職業5"/>
    <tableColumn id="75" xr3:uid="{07832D40-CF92-4BF8-ABE3-CC81B8333182}" name="職業6"/>
  </tableColumns>
  <tableStyleInfo name="TableStyleLight1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1000"/>
  <sheetViews>
    <sheetView tabSelected="1" view="pageBreakPreview" zoomScale="70" zoomScaleNormal="78" zoomScaleSheetLayoutView="70" workbookViewId="0">
      <selection activeCell="O2" sqref="O2"/>
    </sheetView>
  </sheetViews>
  <sheetFormatPr defaultColWidth="14.453125" defaultRowHeight="15" customHeight="1" outlineLevelCol="1" x14ac:dyDescent="0.35"/>
  <cols>
    <col min="1" max="1" width="4.7265625" customWidth="1"/>
    <col min="2" max="2" width="11.7265625" customWidth="1"/>
    <col min="3" max="4" width="20.36328125" customWidth="1"/>
    <col min="5" max="5" width="5.54296875" customWidth="1"/>
    <col min="6" max="6" width="13.6328125" customWidth="1"/>
    <col min="7" max="11" width="4.90625" customWidth="1"/>
    <col min="12" max="12" width="6.08984375" customWidth="1"/>
    <col min="13" max="13" width="17.90625" customWidth="1"/>
    <col min="14" max="14" width="13.54296875" customWidth="1"/>
    <col min="15" max="18" width="6.08984375" customWidth="1"/>
    <col min="19" max="19" width="9.90625" customWidth="1"/>
    <col min="20" max="20" width="9.81640625" customWidth="1"/>
    <col min="21" max="21" width="26.26953125" customWidth="1"/>
    <col min="22" max="22" width="15.54296875" customWidth="1"/>
    <col min="23" max="23" width="10.26953125" customWidth="1"/>
    <col min="24" max="24" width="15" customWidth="1"/>
    <col min="25" max="29" width="8.81640625" customWidth="1" outlineLevel="1"/>
    <col min="30" max="54" width="14.453125" outlineLevel="1"/>
  </cols>
  <sheetData>
    <row r="1" spans="1:75" ht="28" customHeight="1" x14ac:dyDescent="0.35">
      <c r="A1" s="1"/>
      <c r="B1" s="44" t="s">
        <v>0</v>
      </c>
      <c r="C1" s="96" t="s">
        <v>142</v>
      </c>
      <c r="D1" s="97"/>
      <c r="E1" s="12"/>
      <c r="F1" s="12"/>
      <c r="G1" s="12"/>
      <c r="H1" s="13"/>
      <c r="I1" s="13"/>
      <c r="J1" s="14"/>
      <c r="K1" s="14"/>
      <c r="L1" s="14"/>
      <c r="M1" s="1"/>
      <c r="N1" s="1"/>
      <c r="O1" s="1"/>
      <c r="P1" s="1"/>
      <c r="Q1" s="1"/>
      <c r="R1" s="1"/>
      <c r="S1" s="1"/>
      <c r="T1" s="102" t="s">
        <v>140</v>
      </c>
      <c r="U1" s="103"/>
      <c r="V1" s="1"/>
      <c r="W1" s="1"/>
      <c r="X1" s="1"/>
      <c r="Y1" s="1"/>
      <c r="Z1" s="1"/>
      <c r="AA1" s="1"/>
      <c r="AB1" s="1"/>
      <c r="AC1" s="1"/>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5" ht="28" customHeight="1" thickBot="1" x14ac:dyDescent="0.4">
      <c r="A2" s="3"/>
      <c r="B2" s="45" t="s">
        <v>1</v>
      </c>
      <c r="C2" s="98"/>
      <c r="D2" s="99"/>
      <c r="E2" s="12"/>
      <c r="F2" s="12"/>
      <c r="G2" s="3"/>
      <c r="H2" s="15"/>
      <c r="I2" s="15"/>
      <c r="J2" s="3"/>
      <c r="K2" s="3"/>
      <c r="L2" s="3"/>
      <c r="M2" s="3"/>
      <c r="N2" s="3"/>
      <c r="O2" s="3"/>
      <c r="P2" s="3"/>
      <c r="Q2" s="3"/>
      <c r="R2" s="3"/>
      <c r="S2" s="3"/>
      <c r="T2" s="104" t="s">
        <v>141</v>
      </c>
      <c r="U2" s="105"/>
      <c r="V2" s="3"/>
      <c r="W2" s="3"/>
      <c r="X2" s="3"/>
      <c r="Y2" s="3"/>
      <c r="Z2" s="3"/>
      <c r="AA2" s="3"/>
      <c r="AB2" s="3"/>
      <c r="AC2" s="3"/>
    </row>
    <row r="3" spans="1:75" ht="28" customHeight="1" thickBot="1" x14ac:dyDescent="0.4">
      <c r="A3" s="3"/>
      <c r="B3" s="46" t="s">
        <v>2</v>
      </c>
      <c r="C3" s="100"/>
      <c r="D3" s="101"/>
      <c r="E3" s="12"/>
      <c r="F3" s="12"/>
      <c r="G3" s="3"/>
      <c r="H3" s="15"/>
      <c r="I3" s="15"/>
      <c r="J3" s="3"/>
      <c r="K3" s="3"/>
      <c r="L3" s="3"/>
      <c r="M3" s="3"/>
      <c r="N3" s="3"/>
      <c r="O3" s="3"/>
      <c r="P3" s="3"/>
      <c r="Q3" s="3"/>
      <c r="R3" s="3"/>
      <c r="S3" s="3"/>
      <c r="T3" s="3"/>
      <c r="U3" s="16"/>
      <c r="V3" s="3"/>
      <c r="W3" s="3"/>
      <c r="X3" s="3"/>
      <c r="Y3" s="3"/>
      <c r="Z3" s="3"/>
      <c r="AA3" s="3"/>
      <c r="AB3" s="3"/>
      <c r="AC3" s="3"/>
    </row>
    <row r="4" spans="1:75" ht="18" customHeight="1" thickBot="1" x14ac:dyDescent="0.4">
      <c r="A4" s="33">
        <v>1</v>
      </c>
      <c r="B4" s="33">
        <v>2</v>
      </c>
      <c r="C4">
        <v>3</v>
      </c>
      <c r="D4">
        <v>4</v>
      </c>
      <c r="E4">
        <v>5</v>
      </c>
      <c r="F4">
        <v>6</v>
      </c>
      <c r="G4">
        <v>7</v>
      </c>
      <c r="H4">
        <v>8</v>
      </c>
      <c r="I4">
        <v>9</v>
      </c>
      <c r="J4">
        <v>10</v>
      </c>
      <c r="K4" s="33">
        <v>11</v>
      </c>
      <c r="L4" s="33">
        <v>12</v>
      </c>
      <c r="M4">
        <v>13</v>
      </c>
      <c r="N4">
        <v>14</v>
      </c>
      <c r="O4">
        <v>15</v>
      </c>
      <c r="P4">
        <v>16</v>
      </c>
      <c r="Q4">
        <v>17</v>
      </c>
      <c r="R4">
        <v>18</v>
      </c>
      <c r="S4">
        <v>19</v>
      </c>
      <c r="T4">
        <v>20</v>
      </c>
      <c r="U4" s="33">
        <v>21</v>
      </c>
      <c r="V4" s="33">
        <v>22</v>
      </c>
      <c r="W4">
        <v>23</v>
      </c>
      <c r="X4">
        <v>24</v>
      </c>
      <c r="Y4">
        <v>25</v>
      </c>
      <c r="Z4">
        <v>26</v>
      </c>
      <c r="AA4">
        <v>27</v>
      </c>
      <c r="AB4">
        <v>28</v>
      </c>
      <c r="AC4">
        <v>29</v>
      </c>
      <c r="AD4">
        <v>30</v>
      </c>
      <c r="AE4" s="33">
        <v>31</v>
      </c>
      <c r="AF4" s="33">
        <v>32</v>
      </c>
      <c r="AG4">
        <v>33</v>
      </c>
      <c r="AH4">
        <v>34</v>
      </c>
      <c r="AI4">
        <v>35</v>
      </c>
      <c r="AJ4">
        <v>36</v>
      </c>
      <c r="AK4">
        <v>37</v>
      </c>
      <c r="AL4">
        <v>38</v>
      </c>
      <c r="AM4">
        <v>39</v>
      </c>
      <c r="AN4">
        <v>40</v>
      </c>
      <c r="AO4" s="33">
        <v>41</v>
      </c>
      <c r="AP4" s="33">
        <v>42</v>
      </c>
      <c r="AQ4">
        <v>43</v>
      </c>
      <c r="AR4">
        <v>44</v>
      </c>
      <c r="AS4">
        <v>45</v>
      </c>
      <c r="AT4">
        <v>46</v>
      </c>
      <c r="AU4">
        <v>47</v>
      </c>
      <c r="AV4">
        <v>48</v>
      </c>
      <c r="AW4">
        <v>49</v>
      </c>
      <c r="AX4">
        <v>50</v>
      </c>
      <c r="AY4" s="33">
        <v>51</v>
      </c>
      <c r="AZ4" s="33">
        <v>52</v>
      </c>
      <c r="BA4">
        <v>53</v>
      </c>
      <c r="BB4">
        <v>54</v>
      </c>
      <c r="BC4">
        <v>55</v>
      </c>
      <c r="BD4">
        <v>56</v>
      </c>
      <c r="BE4">
        <v>57</v>
      </c>
      <c r="BF4">
        <v>58</v>
      </c>
      <c r="BG4">
        <v>59</v>
      </c>
      <c r="BH4">
        <v>60</v>
      </c>
      <c r="BI4" s="33">
        <v>61</v>
      </c>
      <c r="BJ4" s="33">
        <v>62</v>
      </c>
      <c r="BK4">
        <v>63</v>
      </c>
      <c r="BL4">
        <v>64</v>
      </c>
      <c r="BM4">
        <v>65</v>
      </c>
      <c r="BN4">
        <v>66</v>
      </c>
      <c r="BO4">
        <v>67</v>
      </c>
      <c r="BP4">
        <v>68</v>
      </c>
      <c r="BQ4">
        <v>69</v>
      </c>
      <c r="BR4">
        <v>70</v>
      </c>
      <c r="BS4" s="33">
        <v>71</v>
      </c>
      <c r="BT4" s="33">
        <v>72</v>
      </c>
      <c r="BU4">
        <v>73</v>
      </c>
      <c r="BV4">
        <v>74</v>
      </c>
    </row>
    <row r="5" spans="1:75" ht="47.25" customHeight="1" x14ac:dyDescent="0.35">
      <c r="A5" s="38" t="s">
        <v>138</v>
      </c>
      <c r="B5" s="38" t="s">
        <v>131</v>
      </c>
      <c r="C5" s="36" t="s">
        <v>3</v>
      </c>
      <c r="D5" s="37" t="s">
        <v>4</v>
      </c>
      <c r="E5" s="38" t="s">
        <v>5</v>
      </c>
      <c r="F5" s="37" t="s">
        <v>6</v>
      </c>
      <c r="G5" s="38" t="s">
        <v>7</v>
      </c>
      <c r="H5" s="38" t="s">
        <v>8</v>
      </c>
      <c r="I5" s="38" t="s">
        <v>9</v>
      </c>
      <c r="J5" s="38" t="s">
        <v>10</v>
      </c>
      <c r="K5" s="38" t="s">
        <v>11</v>
      </c>
      <c r="L5" s="38" t="s">
        <v>12</v>
      </c>
      <c r="M5" s="37" t="s">
        <v>13</v>
      </c>
      <c r="N5" s="37" t="s">
        <v>14</v>
      </c>
      <c r="O5" s="47" t="s">
        <v>132</v>
      </c>
      <c r="P5" s="47" t="s">
        <v>133</v>
      </c>
      <c r="Q5" s="38" t="s">
        <v>134</v>
      </c>
      <c r="R5" s="38" t="s">
        <v>135</v>
      </c>
      <c r="S5" s="37" t="s">
        <v>15</v>
      </c>
      <c r="T5" s="39" t="s">
        <v>136</v>
      </c>
      <c r="U5" s="40" t="s">
        <v>16</v>
      </c>
      <c r="V5" s="4" t="s">
        <v>17</v>
      </c>
      <c r="W5" s="5" t="s">
        <v>18</v>
      </c>
      <c r="X5" s="4" t="s">
        <v>19</v>
      </c>
      <c r="Y5" s="4" t="s">
        <v>20</v>
      </c>
      <c r="Z5" s="4" t="s">
        <v>21</v>
      </c>
      <c r="AA5" s="4" t="s">
        <v>22</v>
      </c>
      <c r="AB5" s="4" t="s">
        <v>23</v>
      </c>
      <c r="AC5" s="4" t="s">
        <v>24</v>
      </c>
      <c r="AD5" s="4" t="s">
        <v>25</v>
      </c>
      <c r="AE5" s="4" t="s">
        <v>26</v>
      </c>
      <c r="AF5" s="4" t="s">
        <v>27</v>
      </c>
      <c r="AG5" s="4" t="s">
        <v>28</v>
      </c>
      <c r="AH5" s="4" t="s">
        <v>29</v>
      </c>
      <c r="AI5" s="4" t="s">
        <v>30</v>
      </c>
      <c r="AJ5" s="4" t="s">
        <v>31</v>
      </c>
      <c r="AK5" s="4" t="s">
        <v>32</v>
      </c>
      <c r="AL5" s="4" t="s">
        <v>33</v>
      </c>
      <c r="AM5" s="4" t="s">
        <v>34</v>
      </c>
      <c r="AN5" s="4" t="s">
        <v>35</v>
      </c>
      <c r="AO5" s="4" t="s">
        <v>36</v>
      </c>
      <c r="AP5" s="4" t="s">
        <v>37</v>
      </c>
      <c r="AQ5" s="4" t="s">
        <v>38</v>
      </c>
      <c r="AR5" s="4" t="s">
        <v>39</v>
      </c>
      <c r="AS5" s="4" t="s">
        <v>40</v>
      </c>
      <c r="AT5" s="4" t="s">
        <v>41</v>
      </c>
      <c r="AU5" s="4" t="s">
        <v>42</v>
      </c>
      <c r="AV5" s="4" t="s">
        <v>43</v>
      </c>
      <c r="AW5" s="4" t="s">
        <v>44</v>
      </c>
      <c r="AX5" s="4" t="s">
        <v>45</v>
      </c>
      <c r="AY5" s="4" t="s">
        <v>46</v>
      </c>
      <c r="AZ5" s="4" t="s">
        <v>47</v>
      </c>
      <c r="BA5" s="4" t="s">
        <v>48</v>
      </c>
      <c r="BB5" s="4" t="s">
        <v>49</v>
      </c>
      <c r="BC5" s="4" t="s">
        <v>50</v>
      </c>
      <c r="BD5" s="4" t="s">
        <v>51</v>
      </c>
      <c r="BE5" s="4" t="s">
        <v>52</v>
      </c>
      <c r="BF5" s="4" t="s">
        <v>53</v>
      </c>
      <c r="BG5" s="4" t="s">
        <v>54</v>
      </c>
      <c r="BH5" s="4" t="s">
        <v>55</v>
      </c>
      <c r="BI5" s="4" t="s">
        <v>56</v>
      </c>
      <c r="BJ5" s="4" t="s">
        <v>57</v>
      </c>
      <c r="BK5" s="4" t="s">
        <v>58</v>
      </c>
      <c r="BL5" s="4" t="s">
        <v>59</v>
      </c>
      <c r="BM5" s="4" t="s">
        <v>60</v>
      </c>
      <c r="BN5" s="4" t="s">
        <v>61</v>
      </c>
      <c r="BO5" s="4" t="s">
        <v>62</v>
      </c>
      <c r="BP5" s="4" t="s">
        <v>63</v>
      </c>
      <c r="BQ5" s="4" t="s">
        <v>64</v>
      </c>
      <c r="BR5" s="4" t="s">
        <v>65</v>
      </c>
      <c r="BS5" s="4" t="s">
        <v>66</v>
      </c>
      <c r="BT5" s="4" t="s">
        <v>67</v>
      </c>
      <c r="BU5" s="4" t="s">
        <v>68</v>
      </c>
      <c r="BV5" s="4" t="s">
        <v>69</v>
      </c>
      <c r="BW5" t="s">
        <v>232</v>
      </c>
    </row>
    <row r="6" spans="1:75" ht="33" customHeight="1" x14ac:dyDescent="0.35">
      <c r="A6" s="17">
        <v>1</v>
      </c>
      <c r="B6" s="41" t="s">
        <v>318</v>
      </c>
      <c r="C6" s="86" t="s">
        <v>143</v>
      </c>
      <c r="D6" s="8" t="s">
        <v>316</v>
      </c>
      <c r="E6" s="18" t="s">
        <v>70</v>
      </c>
      <c r="F6" s="8" t="s">
        <v>157</v>
      </c>
      <c r="G6" s="18">
        <v>22</v>
      </c>
      <c r="H6" s="18" t="s">
        <v>71</v>
      </c>
      <c r="I6" s="18" t="s">
        <v>244</v>
      </c>
      <c r="J6" s="18">
        <v>151</v>
      </c>
      <c r="K6" s="18">
        <v>43</v>
      </c>
      <c r="L6" s="8" t="s">
        <v>73</v>
      </c>
      <c r="M6" s="8" t="s">
        <v>257</v>
      </c>
      <c r="N6" s="6" t="s">
        <v>137</v>
      </c>
      <c r="O6" s="8" t="s">
        <v>81</v>
      </c>
      <c r="P6" s="8" t="s">
        <v>81</v>
      </c>
      <c r="Q6" s="8" t="s">
        <v>81</v>
      </c>
      <c r="R6" s="8" t="s">
        <v>81</v>
      </c>
      <c r="S6" s="8" t="s">
        <v>258</v>
      </c>
      <c r="T6" s="8" t="s">
        <v>258</v>
      </c>
      <c r="U6" s="20" t="s">
        <v>259</v>
      </c>
      <c r="V6" s="11" t="s">
        <v>76</v>
      </c>
      <c r="W6" s="7" t="s">
        <v>260</v>
      </c>
      <c r="X6" s="6" t="s">
        <v>77</v>
      </c>
      <c r="Y6" s="6" t="s">
        <v>78</v>
      </c>
      <c r="Z6" s="6" t="s">
        <v>79</v>
      </c>
      <c r="AA6" s="6" t="s">
        <v>261</v>
      </c>
      <c r="AB6" s="6" t="s">
        <v>80</v>
      </c>
      <c r="AC6" s="6" t="s">
        <v>81</v>
      </c>
      <c r="AD6" s="6" t="s">
        <v>137</v>
      </c>
      <c r="AE6" s="6" t="s">
        <v>81</v>
      </c>
      <c r="AF6" s="6" t="s">
        <v>81</v>
      </c>
      <c r="AG6" s="6" t="s">
        <v>81</v>
      </c>
      <c r="AH6" s="6" t="s">
        <v>81</v>
      </c>
      <c r="AI6" s="6" t="s">
        <v>81</v>
      </c>
      <c r="AJ6" s="6" t="s">
        <v>81</v>
      </c>
      <c r="AK6" s="6" t="s">
        <v>81</v>
      </c>
      <c r="AL6" s="6" t="s">
        <v>81</v>
      </c>
      <c r="AM6" s="6" t="s">
        <v>81</v>
      </c>
      <c r="AN6" s="6" t="s">
        <v>81</v>
      </c>
      <c r="AO6" s="6" t="s">
        <v>81</v>
      </c>
      <c r="AP6" s="6" t="s">
        <v>81</v>
      </c>
      <c r="AQ6" s="6" t="s">
        <v>83</v>
      </c>
      <c r="AR6" s="6" t="s">
        <v>85</v>
      </c>
      <c r="AS6" s="6" t="s">
        <v>269</v>
      </c>
      <c r="AT6" s="6" t="s">
        <v>262</v>
      </c>
      <c r="AU6" s="6" t="s">
        <v>263</v>
      </c>
      <c r="AV6" s="6" t="s">
        <v>81</v>
      </c>
      <c r="AW6" s="6" t="s">
        <v>81</v>
      </c>
      <c r="AX6" s="6" t="s">
        <v>81</v>
      </c>
      <c r="AY6" s="6" t="s">
        <v>81</v>
      </c>
      <c r="AZ6" s="6" t="s">
        <v>81</v>
      </c>
      <c r="BA6" s="6" t="s">
        <v>81</v>
      </c>
      <c r="BB6" s="6" t="s">
        <v>81</v>
      </c>
      <c r="BC6" s="6" t="s">
        <v>264</v>
      </c>
      <c r="BD6" s="6" t="s">
        <v>87</v>
      </c>
      <c r="BE6" s="6" t="s">
        <v>216</v>
      </c>
      <c r="BF6" s="6" t="s">
        <v>179</v>
      </c>
      <c r="BG6" s="6" t="s">
        <v>265</v>
      </c>
      <c r="BH6" s="6" t="s">
        <v>88</v>
      </c>
      <c r="BI6" s="6" t="s">
        <v>178</v>
      </c>
      <c r="BJ6" s="6" t="s">
        <v>89</v>
      </c>
      <c r="BK6" s="6" t="s">
        <v>266</v>
      </c>
      <c r="BL6" s="6" t="s">
        <v>90</v>
      </c>
      <c r="BM6" s="6" t="s">
        <v>91</v>
      </c>
      <c r="BN6" s="6" t="s">
        <v>179</v>
      </c>
      <c r="BO6" s="6" t="s">
        <v>267</v>
      </c>
      <c r="BP6" s="6" t="s">
        <v>92</v>
      </c>
      <c r="BQ6" s="6" t="s">
        <v>268</v>
      </c>
      <c r="BR6" s="6" t="s">
        <v>179</v>
      </c>
      <c r="BS6" s="8" t="s">
        <v>81</v>
      </c>
      <c r="BT6" s="6" t="s">
        <v>81</v>
      </c>
      <c r="BU6" s="6" t="s">
        <v>81</v>
      </c>
      <c r="BV6" s="6" t="s">
        <v>81</v>
      </c>
    </row>
    <row r="7" spans="1:75" ht="33" customHeight="1" x14ac:dyDescent="0.35">
      <c r="A7" s="17">
        <v>2</v>
      </c>
      <c r="B7" s="41" t="s">
        <v>319</v>
      </c>
      <c r="C7" s="86" t="s">
        <v>144</v>
      </c>
      <c r="D7" s="8" t="s">
        <v>298</v>
      </c>
      <c r="E7" s="18" t="s">
        <v>70</v>
      </c>
      <c r="F7" s="8" t="s">
        <v>162</v>
      </c>
      <c r="G7" s="18">
        <v>23</v>
      </c>
      <c r="H7" s="18" t="s">
        <v>71</v>
      </c>
      <c r="I7" s="18" t="s">
        <v>244</v>
      </c>
      <c r="J7" s="18">
        <v>162</v>
      </c>
      <c r="K7" s="18">
        <v>49</v>
      </c>
      <c r="L7" s="8" t="s">
        <v>73</v>
      </c>
      <c r="M7" s="8" t="s">
        <v>299</v>
      </c>
      <c r="N7" s="8" t="s">
        <v>287</v>
      </c>
      <c r="O7" s="8" t="s">
        <v>81</v>
      </c>
      <c r="P7" s="8" t="s">
        <v>81</v>
      </c>
      <c r="Q7" s="8" t="s">
        <v>81</v>
      </c>
      <c r="R7" s="8" t="s">
        <v>81</v>
      </c>
      <c r="S7" s="8" t="s">
        <v>75</v>
      </c>
      <c r="T7" s="19" t="s">
        <v>97</v>
      </c>
      <c r="U7" s="20" t="s">
        <v>272</v>
      </c>
      <c r="V7" s="11" t="s">
        <v>166</v>
      </c>
      <c r="W7" s="7" t="s">
        <v>260</v>
      </c>
      <c r="X7" s="6" t="s">
        <v>77</v>
      </c>
      <c r="Y7" s="6" t="s">
        <v>288</v>
      </c>
      <c r="Z7" s="6" t="s">
        <v>78</v>
      </c>
      <c r="AA7" s="6" t="s">
        <v>289</v>
      </c>
      <c r="AB7" s="6" t="s">
        <v>80</v>
      </c>
      <c r="AC7" s="6" t="s">
        <v>81</v>
      </c>
      <c r="AD7" s="6" t="s">
        <v>74</v>
      </c>
      <c r="AE7" s="6" t="s">
        <v>78</v>
      </c>
      <c r="AF7" s="6" t="s">
        <v>83</v>
      </c>
      <c r="AG7" s="6" t="s">
        <v>290</v>
      </c>
      <c r="AH7" s="6" t="s">
        <v>172</v>
      </c>
      <c r="AI7" s="6" t="s">
        <v>291</v>
      </c>
      <c r="AJ7" s="6" t="s">
        <v>287</v>
      </c>
      <c r="AK7" s="6" t="s">
        <v>81</v>
      </c>
      <c r="AL7" s="6" t="s">
        <v>81</v>
      </c>
      <c r="AM7" s="6" t="s">
        <v>81</v>
      </c>
      <c r="AN7" s="6" t="s">
        <v>81</v>
      </c>
      <c r="AO7" s="6" t="s">
        <v>81</v>
      </c>
      <c r="AP7" s="6" t="s">
        <v>81</v>
      </c>
      <c r="AQ7" s="6" t="s">
        <v>81</v>
      </c>
      <c r="AR7" s="6" t="s">
        <v>81</v>
      </c>
      <c r="AS7" s="6" t="s">
        <v>81</v>
      </c>
      <c r="AT7" s="6" t="s">
        <v>81</v>
      </c>
      <c r="AU7" s="6" t="s">
        <v>81</v>
      </c>
      <c r="AV7" s="6" t="s">
        <v>81</v>
      </c>
      <c r="AW7" s="6" t="s">
        <v>81</v>
      </c>
      <c r="AX7" s="6" t="s">
        <v>81</v>
      </c>
      <c r="AY7" s="6" t="s">
        <v>81</v>
      </c>
      <c r="AZ7" s="6" t="s">
        <v>81</v>
      </c>
      <c r="BA7" s="6" t="s">
        <v>81</v>
      </c>
      <c r="BB7" s="6" t="s">
        <v>81</v>
      </c>
      <c r="BC7" s="6" t="s">
        <v>292</v>
      </c>
      <c r="BD7" s="6" t="s">
        <v>87</v>
      </c>
      <c r="BE7" s="6" t="s">
        <v>293</v>
      </c>
      <c r="BF7" s="6" t="s">
        <v>182</v>
      </c>
      <c r="BG7" s="6" t="s">
        <v>294</v>
      </c>
      <c r="BH7" s="6" t="s">
        <v>88</v>
      </c>
      <c r="BI7" s="6" t="s">
        <v>293</v>
      </c>
      <c r="BJ7" s="6" t="s">
        <v>89</v>
      </c>
      <c r="BK7" s="6" t="s">
        <v>295</v>
      </c>
      <c r="BL7" s="6" t="s">
        <v>90</v>
      </c>
      <c r="BM7" s="6" t="s">
        <v>91</v>
      </c>
      <c r="BN7" s="6" t="s">
        <v>182</v>
      </c>
      <c r="BO7" s="6" t="s">
        <v>297</v>
      </c>
      <c r="BP7" s="6" t="s">
        <v>90</v>
      </c>
      <c r="BQ7" s="6" t="s">
        <v>296</v>
      </c>
      <c r="BR7" s="6" t="s">
        <v>182</v>
      </c>
      <c r="BS7" s="8" t="s">
        <v>81</v>
      </c>
      <c r="BT7" s="6" t="s">
        <v>81</v>
      </c>
      <c r="BU7" s="6" t="s">
        <v>81</v>
      </c>
      <c r="BV7" s="6" t="s">
        <v>81</v>
      </c>
    </row>
    <row r="8" spans="1:75" ht="33" customHeight="1" x14ac:dyDescent="0.35">
      <c r="A8" s="17">
        <v>3</v>
      </c>
      <c r="B8" s="41" t="s">
        <v>320</v>
      </c>
      <c r="C8" s="86" t="s">
        <v>145</v>
      </c>
      <c r="D8" s="8" t="s">
        <v>221</v>
      </c>
      <c r="E8" s="18" t="s">
        <v>70</v>
      </c>
      <c r="F8" s="8" t="s">
        <v>159</v>
      </c>
      <c r="G8" s="18">
        <v>20</v>
      </c>
      <c r="H8" s="18" t="s">
        <v>71</v>
      </c>
      <c r="I8" s="18" t="s">
        <v>244</v>
      </c>
      <c r="J8" s="18">
        <v>178</v>
      </c>
      <c r="K8" s="18">
        <v>53</v>
      </c>
      <c r="L8" s="8" t="s">
        <v>73</v>
      </c>
      <c r="M8" s="8" t="s">
        <v>186</v>
      </c>
      <c r="N8" s="8" t="s">
        <v>74</v>
      </c>
      <c r="O8" s="8" t="s">
        <v>81</v>
      </c>
      <c r="P8" s="8" t="s">
        <v>81</v>
      </c>
      <c r="Q8" s="8" t="s">
        <v>81</v>
      </c>
      <c r="R8" s="8" t="s">
        <v>81</v>
      </c>
      <c r="S8" s="8" t="s">
        <v>75</v>
      </c>
      <c r="T8" s="19" t="s">
        <v>97</v>
      </c>
      <c r="U8" s="20" t="s">
        <v>187</v>
      </c>
      <c r="V8" s="11" t="s">
        <v>166</v>
      </c>
      <c r="W8" s="9" t="s">
        <v>188</v>
      </c>
      <c r="X8" s="6" t="s">
        <v>77</v>
      </c>
      <c r="Y8" s="6" t="s">
        <v>79</v>
      </c>
      <c r="Z8" s="6" t="s">
        <v>82</v>
      </c>
      <c r="AA8" s="6" t="s">
        <v>189</v>
      </c>
      <c r="AB8" s="6" t="s">
        <v>80</v>
      </c>
      <c r="AC8" s="6" t="s">
        <v>81</v>
      </c>
      <c r="AD8" s="6" t="s">
        <v>74</v>
      </c>
      <c r="AE8" s="6" t="s">
        <v>81</v>
      </c>
      <c r="AF8" s="6" t="s">
        <v>81</v>
      </c>
      <c r="AG8" s="6" t="s">
        <v>81</v>
      </c>
      <c r="AH8" s="6" t="s">
        <v>81</v>
      </c>
      <c r="AI8" s="6" t="s">
        <v>81</v>
      </c>
      <c r="AJ8" s="6" t="s">
        <v>81</v>
      </c>
      <c r="AK8" s="6" t="s">
        <v>81</v>
      </c>
      <c r="AL8" s="6" t="s">
        <v>81</v>
      </c>
      <c r="AM8" s="6" t="s">
        <v>81</v>
      </c>
      <c r="AN8" s="6" t="s">
        <v>81</v>
      </c>
      <c r="AO8" s="6" t="s">
        <v>81</v>
      </c>
      <c r="AP8" s="6" t="s">
        <v>81</v>
      </c>
      <c r="AQ8" s="6" t="s">
        <v>83</v>
      </c>
      <c r="AR8" s="6" t="s">
        <v>85</v>
      </c>
      <c r="AS8" s="6" t="s">
        <v>190</v>
      </c>
      <c r="AT8" s="6" t="s">
        <v>191</v>
      </c>
      <c r="AU8" s="6" t="s">
        <v>81</v>
      </c>
      <c r="AV8" s="6" t="s">
        <v>81</v>
      </c>
      <c r="AW8" s="6" t="s">
        <v>81</v>
      </c>
      <c r="AX8" s="6" t="s">
        <v>81</v>
      </c>
      <c r="AY8" s="6" t="s">
        <v>81</v>
      </c>
      <c r="AZ8" s="6" t="s">
        <v>81</v>
      </c>
      <c r="BA8" s="6" t="s">
        <v>81</v>
      </c>
      <c r="BB8" s="6" t="s">
        <v>81</v>
      </c>
      <c r="BC8" s="6" t="s">
        <v>192</v>
      </c>
      <c r="BD8" s="6" t="s">
        <v>87</v>
      </c>
      <c r="BE8" s="6" t="s">
        <v>193</v>
      </c>
      <c r="BF8" s="6" t="s">
        <v>182</v>
      </c>
      <c r="BG8" s="6" t="s">
        <v>194</v>
      </c>
      <c r="BH8" s="6" t="s">
        <v>88</v>
      </c>
      <c r="BI8" s="6" t="s">
        <v>195</v>
      </c>
      <c r="BJ8" s="6" t="s">
        <v>89</v>
      </c>
      <c r="BK8" s="6" t="s">
        <v>196</v>
      </c>
      <c r="BL8" s="6" t="s">
        <v>90</v>
      </c>
      <c r="BM8" s="6" t="s">
        <v>93</v>
      </c>
      <c r="BN8" s="6" t="s">
        <v>197</v>
      </c>
      <c r="BO8" s="6" t="s">
        <v>81</v>
      </c>
      <c r="BP8" s="6" t="s">
        <v>81</v>
      </c>
      <c r="BQ8" s="6" t="s">
        <v>81</v>
      </c>
      <c r="BR8" s="6" t="s">
        <v>81</v>
      </c>
      <c r="BS8" s="8" t="s">
        <v>81</v>
      </c>
      <c r="BT8" s="6" t="s">
        <v>81</v>
      </c>
      <c r="BU8" s="6" t="s">
        <v>81</v>
      </c>
      <c r="BV8" s="6" t="s">
        <v>81</v>
      </c>
    </row>
    <row r="9" spans="1:75" ht="33" customHeight="1" x14ac:dyDescent="0.35">
      <c r="A9" s="17">
        <v>4</v>
      </c>
      <c r="B9" s="41" t="s">
        <v>321</v>
      </c>
      <c r="C9" s="86" t="s">
        <v>146</v>
      </c>
      <c r="D9" s="8" t="s">
        <v>314</v>
      </c>
      <c r="E9" s="18" t="s">
        <v>70</v>
      </c>
      <c r="F9" s="8" t="s">
        <v>160</v>
      </c>
      <c r="G9" s="18">
        <v>18</v>
      </c>
      <c r="H9" s="18" t="s">
        <v>71</v>
      </c>
      <c r="I9" s="18" t="s">
        <v>244</v>
      </c>
      <c r="J9" s="18">
        <v>155</v>
      </c>
      <c r="K9" s="18">
        <v>47</v>
      </c>
      <c r="L9" s="8" t="s">
        <v>73</v>
      </c>
      <c r="M9" s="8" t="s">
        <v>94</v>
      </c>
      <c r="N9" s="6" t="s">
        <v>137</v>
      </c>
      <c r="O9" s="8" t="s">
        <v>81</v>
      </c>
      <c r="P9" s="8" t="s">
        <v>81</v>
      </c>
      <c r="Q9" s="8" t="s">
        <v>81</v>
      </c>
      <c r="R9" s="8" t="s">
        <v>81</v>
      </c>
      <c r="S9" s="8" t="s">
        <v>75</v>
      </c>
      <c r="T9" s="19" t="s">
        <v>97</v>
      </c>
      <c r="U9" s="20" t="s">
        <v>233</v>
      </c>
      <c r="V9" s="11" t="s">
        <v>166</v>
      </c>
      <c r="W9" s="9" t="s">
        <v>234</v>
      </c>
      <c r="X9" s="6" t="s">
        <v>77</v>
      </c>
      <c r="Y9" s="6" t="s">
        <v>83</v>
      </c>
      <c r="Z9" s="6" t="s">
        <v>84</v>
      </c>
      <c r="AA9" s="6" t="s">
        <v>235</v>
      </c>
      <c r="AB9" s="6" t="s">
        <v>80</v>
      </c>
      <c r="AC9" s="6" t="s">
        <v>81</v>
      </c>
      <c r="AD9" s="6" t="s">
        <v>137</v>
      </c>
      <c r="AE9" s="6" t="s">
        <v>81</v>
      </c>
      <c r="AF9" s="6" t="s">
        <v>81</v>
      </c>
      <c r="AG9" s="6" t="s">
        <v>81</v>
      </c>
      <c r="AH9" s="6" t="s">
        <v>81</v>
      </c>
      <c r="AI9" s="6" t="s">
        <v>81</v>
      </c>
      <c r="AJ9" s="6" t="s">
        <v>81</v>
      </c>
      <c r="AK9" s="6" t="s">
        <v>81</v>
      </c>
      <c r="AL9" s="6" t="s">
        <v>81</v>
      </c>
      <c r="AM9" s="6" t="s">
        <v>81</v>
      </c>
      <c r="AN9" s="6" t="s">
        <v>81</v>
      </c>
      <c r="AO9" s="6" t="s">
        <v>81</v>
      </c>
      <c r="AP9" s="6" t="s">
        <v>81</v>
      </c>
      <c r="AQ9" s="6" t="s">
        <v>81</v>
      </c>
      <c r="AR9" s="6" t="s">
        <v>81</v>
      </c>
      <c r="AS9" s="6" t="s">
        <v>81</v>
      </c>
      <c r="AT9" s="6" t="s">
        <v>81</v>
      </c>
      <c r="AU9" s="6" t="s">
        <v>81</v>
      </c>
      <c r="AV9" s="6" t="s">
        <v>81</v>
      </c>
      <c r="AW9" s="6" t="s">
        <v>81</v>
      </c>
      <c r="AX9" s="6" t="s">
        <v>81</v>
      </c>
      <c r="AY9" s="6" t="s">
        <v>81</v>
      </c>
      <c r="AZ9" s="6" t="s">
        <v>81</v>
      </c>
      <c r="BA9" s="6" t="s">
        <v>81</v>
      </c>
      <c r="BB9" s="6" t="s">
        <v>81</v>
      </c>
      <c r="BC9" s="6" t="s">
        <v>236</v>
      </c>
      <c r="BD9" s="6" t="s">
        <v>87</v>
      </c>
      <c r="BE9" s="6" t="s">
        <v>237</v>
      </c>
      <c r="BF9" s="6" t="s">
        <v>179</v>
      </c>
      <c r="BG9" s="6" t="s">
        <v>238</v>
      </c>
      <c r="BH9" s="6" t="s">
        <v>88</v>
      </c>
      <c r="BI9" s="6" t="s">
        <v>239</v>
      </c>
      <c r="BJ9" s="6" t="s">
        <v>89</v>
      </c>
      <c r="BK9" s="6" t="s">
        <v>240</v>
      </c>
      <c r="BL9" s="6" t="s">
        <v>90</v>
      </c>
      <c r="BM9" s="6" t="s">
        <v>241</v>
      </c>
      <c r="BN9" s="6" t="s">
        <v>89</v>
      </c>
      <c r="BO9" s="6" t="s">
        <v>242</v>
      </c>
      <c r="BP9" s="6" t="s">
        <v>218</v>
      </c>
      <c r="BQ9" s="6" t="s">
        <v>243</v>
      </c>
      <c r="BR9" s="6" t="s">
        <v>220</v>
      </c>
      <c r="BS9" s="8" t="s">
        <v>81</v>
      </c>
      <c r="BT9" s="8" t="s">
        <v>81</v>
      </c>
      <c r="BU9" s="8" t="s">
        <v>81</v>
      </c>
      <c r="BV9" s="8" t="s">
        <v>81</v>
      </c>
      <c r="BW9" s="8"/>
    </row>
    <row r="10" spans="1:75" ht="33" customHeight="1" x14ac:dyDescent="0.35">
      <c r="A10" s="17">
        <v>5</v>
      </c>
      <c r="B10" s="41" t="s">
        <v>322</v>
      </c>
      <c r="C10" s="86" t="s">
        <v>147</v>
      </c>
      <c r="D10" s="8" t="s">
        <v>270</v>
      </c>
      <c r="E10" s="18" t="s">
        <v>70</v>
      </c>
      <c r="F10" s="23" t="s">
        <v>155</v>
      </c>
      <c r="G10" s="18">
        <v>19</v>
      </c>
      <c r="H10" s="18" t="s">
        <v>71</v>
      </c>
      <c r="I10" s="18" t="s">
        <v>244</v>
      </c>
      <c r="J10" s="18">
        <v>164</v>
      </c>
      <c r="K10" s="18">
        <v>45</v>
      </c>
      <c r="L10" s="8" t="s">
        <v>73</v>
      </c>
      <c r="M10" s="8" t="s">
        <v>222</v>
      </c>
      <c r="N10" s="8" t="s">
        <v>74</v>
      </c>
      <c r="O10" s="8" t="s">
        <v>81</v>
      </c>
      <c r="P10" s="8" t="s">
        <v>81</v>
      </c>
      <c r="Q10" s="8" t="s">
        <v>81</v>
      </c>
      <c r="R10" s="8" t="s">
        <v>81</v>
      </c>
      <c r="S10" s="8" t="s">
        <v>75</v>
      </c>
      <c r="T10" s="19" t="s">
        <v>97</v>
      </c>
      <c r="U10" s="20" t="s">
        <v>223</v>
      </c>
      <c r="V10" s="11" t="s">
        <v>166</v>
      </c>
      <c r="W10" s="9" t="s">
        <v>224</v>
      </c>
      <c r="X10" s="6" t="s">
        <v>77</v>
      </c>
      <c r="Y10" s="6" t="s">
        <v>82</v>
      </c>
      <c r="Z10" s="6" t="s">
        <v>83</v>
      </c>
      <c r="AA10" s="6" t="s">
        <v>225</v>
      </c>
      <c r="AB10" s="6" t="s">
        <v>80</v>
      </c>
      <c r="AC10" s="6" t="s">
        <v>81</v>
      </c>
      <c r="AD10" s="6" t="s">
        <v>74</v>
      </c>
      <c r="AE10" s="6" t="s">
        <v>81</v>
      </c>
      <c r="AF10" s="6" t="s">
        <v>81</v>
      </c>
      <c r="AG10" s="6" t="s">
        <v>81</v>
      </c>
      <c r="AH10" s="6" t="s">
        <v>81</v>
      </c>
      <c r="AI10" s="6" t="s">
        <v>81</v>
      </c>
      <c r="AJ10" s="6" t="s">
        <v>81</v>
      </c>
      <c r="AK10" s="6" t="s">
        <v>81</v>
      </c>
      <c r="AL10" s="6" t="s">
        <v>81</v>
      </c>
      <c r="AM10" s="6" t="s">
        <v>81</v>
      </c>
      <c r="AN10" s="6" t="s">
        <v>81</v>
      </c>
      <c r="AO10" s="6" t="s">
        <v>81</v>
      </c>
      <c r="AP10" s="6" t="s">
        <v>81</v>
      </c>
      <c r="AQ10" s="6" t="s">
        <v>81</v>
      </c>
      <c r="AR10" s="6" t="s">
        <v>81</v>
      </c>
      <c r="AS10" s="6" t="s">
        <v>81</v>
      </c>
      <c r="AT10" s="6" t="s">
        <v>81</v>
      </c>
      <c r="AU10" s="6" t="s">
        <v>81</v>
      </c>
      <c r="AV10" s="6" t="s">
        <v>81</v>
      </c>
      <c r="AW10" s="6" t="s">
        <v>81</v>
      </c>
      <c r="AX10" s="6" t="s">
        <v>81</v>
      </c>
      <c r="AY10" s="6" t="s">
        <v>81</v>
      </c>
      <c r="AZ10" s="6" t="s">
        <v>81</v>
      </c>
      <c r="BA10" s="6" t="s">
        <v>81</v>
      </c>
      <c r="BB10" s="6" t="s">
        <v>81</v>
      </c>
      <c r="BC10" s="6" t="s">
        <v>226</v>
      </c>
      <c r="BD10" s="6" t="s">
        <v>87</v>
      </c>
      <c r="BE10" s="6" t="s">
        <v>227</v>
      </c>
      <c r="BF10" s="6" t="s">
        <v>179</v>
      </c>
      <c r="BG10" s="6" t="s">
        <v>228</v>
      </c>
      <c r="BH10" s="6" t="s">
        <v>88</v>
      </c>
      <c r="BI10" s="6" t="s">
        <v>229</v>
      </c>
      <c r="BJ10" s="6" t="s">
        <v>89</v>
      </c>
      <c r="BK10" s="6" t="s">
        <v>230</v>
      </c>
      <c r="BL10" s="6" t="s">
        <v>90</v>
      </c>
      <c r="BM10" s="6" t="s">
        <v>231</v>
      </c>
      <c r="BN10" s="6" t="s">
        <v>179</v>
      </c>
      <c r="BO10" s="6" t="s">
        <v>81</v>
      </c>
      <c r="BP10" s="6" t="s">
        <v>81</v>
      </c>
      <c r="BQ10" s="6" t="s">
        <v>81</v>
      </c>
      <c r="BR10" s="6" t="s">
        <v>81</v>
      </c>
      <c r="BS10" s="6" t="s">
        <v>81</v>
      </c>
      <c r="BT10" s="6" t="s">
        <v>81</v>
      </c>
      <c r="BU10" s="6" t="s">
        <v>81</v>
      </c>
      <c r="BV10" s="6" t="s">
        <v>81</v>
      </c>
      <c r="BW10" s="6"/>
    </row>
    <row r="11" spans="1:75" ht="33" customHeight="1" x14ac:dyDescent="0.35">
      <c r="A11" s="17">
        <v>6</v>
      </c>
      <c r="B11" s="41" t="s">
        <v>323</v>
      </c>
      <c r="C11" s="86" t="s">
        <v>148</v>
      </c>
      <c r="D11" s="8" t="s">
        <v>313</v>
      </c>
      <c r="E11" s="18" t="s">
        <v>70</v>
      </c>
      <c r="F11" s="8" t="s">
        <v>161</v>
      </c>
      <c r="G11" s="18">
        <v>23</v>
      </c>
      <c r="H11" s="18" t="s">
        <v>71</v>
      </c>
      <c r="I11" s="18" t="s">
        <v>95</v>
      </c>
      <c r="J11" s="18">
        <v>163</v>
      </c>
      <c r="K11" s="18">
        <v>60</v>
      </c>
      <c r="L11" s="8" t="s">
        <v>73</v>
      </c>
      <c r="M11" s="8" t="s">
        <v>163</v>
      </c>
      <c r="N11" s="8" t="s">
        <v>164</v>
      </c>
      <c r="O11" s="8" t="s">
        <v>81</v>
      </c>
      <c r="P11" s="8" t="s">
        <v>81</v>
      </c>
      <c r="Q11" s="8" t="s">
        <v>81</v>
      </c>
      <c r="R11" s="8" t="s">
        <v>81</v>
      </c>
      <c r="S11" s="8" t="s">
        <v>75</v>
      </c>
      <c r="T11" s="19" t="s">
        <v>97</v>
      </c>
      <c r="U11" s="20" t="s">
        <v>165</v>
      </c>
      <c r="V11" s="11" t="s">
        <v>166</v>
      </c>
      <c r="W11" s="9" t="s">
        <v>167</v>
      </c>
      <c r="X11" s="6" t="s">
        <v>77</v>
      </c>
      <c r="Y11" s="6" t="s">
        <v>168</v>
      </c>
      <c r="Z11" s="6" t="s">
        <v>169</v>
      </c>
      <c r="AA11" s="6" t="s">
        <v>170</v>
      </c>
      <c r="AB11" s="6" t="s">
        <v>80</v>
      </c>
      <c r="AC11" s="6" t="s">
        <v>81</v>
      </c>
      <c r="AD11" s="6" t="s">
        <v>74</v>
      </c>
      <c r="AE11" s="6" t="s">
        <v>169</v>
      </c>
      <c r="AF11" s="6" t="s">
        <v>83</v>
      </c>
      <c r="AG11" s="6" t="s">
        <v>171</v>
      </c>
      <c r="AH11" s="6" t="s">
        <v>172</v>
      </c>
      <c r="AI11" s="6" t="s">
        <v>173</v>
      </c>
      <c r="AJ11" s="6" t="s">
        <v>174</v>
      </c>
      <c r="AK11" s="6" t="s">
        <v>81</v>
      </c>
      <c r="AL11" s="6" t="s">
        <v>81</v>
      </c>
      <c r="AM11" s="6" t="s">
        <v>81</v>
      </c>
      <c r="AN11" s="6" t="s">
        <v>81</v>
      </c>
      <c r="AO11" s="6" t="s">
        <v>81</v>
      </c>
      <c r="AP11" s="6" t="s">
        <v>81</v>
      </c>
      <c r="AQ11" s="6" t="s">
        <v>84</v>
      </c>
      <c r="AR11" s="6" t="s">
        <v>85</v>
      </c>
      <c r="AS11" s="6" t="s">
        <v>175</v>
      </c>
      <c r="AT11" s="6" t="s">
        <v>176</v>
      </c>
      <c r="AU11" s="6" t="s">
        <v>81</v>
      </c>
      <c r="AV11" s="6" t="s">
        <v>81</v>
      </c>
      <c r="AW11" s="6" t="s">
        <v>81</v>
      </c>
      <c r="AX11" s="6" t="s">
        <v>81</v>
      </c>
      <c r="AY11" s="6" t="s">
        <v>81</v>
      </c>
      <c r="AZ11" s="6" t="s">
        <v>81</v>
      </c>
      <c r="BA11" s="6" t="s">
        <v>81</v>
      </c>
      <c r="BB11" s="6" t="s">
        <v>81</v>
      </c>
      <c r="BC11" s="6" t="s">
        <v>177</v>
      </c>
      <c r="BD11" s="6" t="s">
        <v>87</v>
      </c>
      <c r="BE11" s="6" t="s">
        <v>178</v>
      </c>
      <c r="BF11" s="6" t="s">
        <v>179</v>
      </c>
      <c r="BG11" s="6" t="s">
        <v>180</v>
      </c>
      <c r="BH11" s="6" t="s">
        <v>88</v>
      </c>
      <c r="BI11" s="6" t="s">
        <v>181</v>
      </c>
      <c r="BJ11" s="6" t="s">
        <v>182</v>
      </c>
      <c r="BK11" s="6" t="s">
        <v>183</v>
      </c>
      <c r="BL11" s="6" t="s">
        <v>90</v>
      </c>
      <c r="BM11" s="6" t="s">
        <v>184</v>
      </c>
      <c r="BN11" s="6" t="s">
        <v>185</v>
      </c>
      <c r="BO11" s="6" t="s">
        <v>81</v>
      </c>
      <c r="BP11" s="6" t="s">
        <v>81</v>
      </c>
      <c r="BQ11" s="6" t="s">
        <v>81</v>
      </c>
      <c r="BR11" s="6" t="s">
        <v>81</v>
      </c>
      <c r="BS11" s="8" t="s">
        <v>81</v>
      </c>
      <c r="BT11" s="6" t="s">
        <v>81</v>
      </c>
      <c r="BU11" s="6" t="s">
        <v>81</v>
      </c>
      <c r="BV11" s="6" t="s">
        <v>81</v>
      </c>
    </row>
    <row r="12" spans="1:75" ht="33" customHeight="1" x14ac:dyDescent="0.35">
      <c r="A12" s="17">
        <v>7</v>
      </c>
      <c r="B12" s="41" t="s">
        <v>311</v>
      </c>
      <c r="C12" s="86" t="s">
        <v>149</v>
      </c>
      <c r="D12" s="8" t="s">
        <v>245</v>
      </c>
      <c r="E12" s="18" t="s">
        <v>70</v>
      </c>
      <c r="F12" s="8" t="s">
        <v>158</v>
      </c>
      <c r="G12" s="18">
        <v>20</v>
      </c>
      <c r="H12" s="18" t="s">
        <v>71</v>
      </c>
      <c r="I12" s="18" t="s">
        <v>95</v>
      </c>
      <c r="J12" s="18">
        <v>152</v>
      </c>
      <c r="K12" s="18">
        <v>56</v>
      </c>
      <c r="L12" s="8" t="s">
        <v>73</v>
      </c>
      <c r="M12" s="8" t="s">
        <v>199</v>
      </c>
      <c r="N12" s="8" t="s">
        <v>284</v>
      </c>
      <c r="O12" s="8" t="s">
        <v>81</v>
      </c>
      <c r="P12" s="8" t="s">
        <v>81</v>
      </c>
      <c r="Q12" s="8" t="s">
        <v>81</v>
      </c>
      <c r="R12" s="8" t="s">
        <v>81</v>
      </c>
      <c r="S12" s="8" t="s">
        <v>75</v>
      </c>
      <c r="T12" s="19" t="s">
        <v>97</v>
      </c>
      <c r="U12" s="20" t="s">
        <v>246</v>
      </c>
      <c r="V12" s="11" t="s">
        <v>166</v>
      </c>
      <c r="W12" s="9" t="s">
        <v>247</v>
      </c>
      <c r="X12" s="6" t="s">
        <v>77</v>
      </c>
      <c r="Y12" s="6" t="s">
        <v>169</v>
      </c>
      <c r="Z12" s="6" t="s">
        <v>82</v>
      </c>
      <c r="AA12" s="6" t="s">
        <v>285</v>
      </c>
      <c r="AB12" s="6" t="s">
        <v>80</v>
      </c>
      <c r="AC12" s="6" t="s">
        <v>81</v>
      </c>
      <c r="AD12" s="6" t="s">
        <v>74</v>
      </c>
      <c r="AE12" s="6" t="s">
        <v>83</v>
      </c>
      <c r="AF12" s="6" t="s">
        <v>84</v>
      </c>
      <c r="AG12" s="6" t="s">
        <v>248</v>
      </c>
      <c r="AH12" s="6" t="s">
        <v>172</v>
      </c>
      <c r="AI12" s="6" t="s">
        <v>249</v>
      </c>
      <c r="AJ12" s="8" t="s">
        <v>284</v>
      </c>
      <c r="AK12" s="6" t="s">
        <v>81</v>
      </c>
      <c r="AL12" s="6" t="s">
        <v>81</v>
      </c>
      <c r="AM12" s="6" t="s">
        <v>81</v>
      </c>
      <c r="AN12" s="6" t="s">
        <v>81</v>
      </c>
      <c r="AO12" s="6" t="s">
        <v>81</v>
      </c>
      <c r="AP12" s="6" t="s">
        <v>81</v>
      </c>
      <c r="AQ12" s="6" t="s">
        <v>84</v>
      </c>
      <c r="AR12" s="6" t="s">
        <v>85</v>
      </c>
      <c r="AS12" s="6" t="s">
        <v>81</v>
      </c>
      <c r="AT12" s="6" t="s">
        <v>250</v>
      </c>
      <c r="AU12" s="6" t="s">
        <v>81</v>
      </c>
      <c r="AV12" s="6" t="s">
        <v>81</v>
      </c>
      <c r="AW12" s="6" t="s">
        <v>81</v>
      </c>
      <c r="AX12" s="6" t="s">
        <v>81</v>
      </c>
      <c r="AY12" s="6" t="s">
        <v>81</v>
      </c>
      <c r="AZ12" s="6" t="s">
        <v>81</v>
      </c>
      <c r="BA12" s="6" t="s">
        <v>81</v>
      </c>
      <c r="BB12" s="6" t="s">
        <v>81</v>
      </c>
      <c r="BC12" s="6" t="s">
        <v>251</v>
      </c>
      <c r="BD12" s="6" t="s">
        <v>87</v>
      </c>
      <c r="BE12" s="6" t="s">
        <v>252</v>
      </c>
      <c r="BF12" s="6" t="s">
        <v>179</v>
      </c>
      <c r="BG12" s="6" t="s">
        <v>253</v>
      </c>
      <c r="BH12" s="6" t="s">
        <v>88</v>
      </c>
      <c r="BI12" s="6" t="s">
        <v>254</v>
      </c>
      <c r="BJ12" s="6" t="s">
        <v>179</v>
      </c>
      <c r="BK12" s="6" t="s">
        <v>255</v>
      </c>
      <c r="BL12" s="6" t="s">
        <v>218</v>
      </c>
      <c r="BM12" s="6" t="s">
        <v>256</v>
      </c>
      <c r="BN12" s="6" t="s">
        <v>220</v>
      </c>
      <c r="BO12" s="6" t="s">
        <v>81</v>
      </c>
      <c r="BP12" s="6" t="s">
        <v>81</v>
      </c>
      <c r="BQ12" s="6" t="s">
        <v>81</v>
      </c>
      <c r="BR12" s="6" t="s">
        <v>81</v>
      </c>
      <c r="BS12" s="8" t="s">
        <v>81</v>
      </c>
      <c r="BT12" s="6" t="s">
        <v>81</v>
      </c>
      <c r="BU12" s="6" t="s">
        <v>81</v>
      </c>
      <c r="BV12" s="6" t="s">
        <v>81</v>
      </c>
    </row>
    <row r="13" spans="1:75" ht="33" customHeight="1" x14ac:dyDescent="0.35">
      <c r="A13" s="21">
        <v>8</v>
      </c>
      <c r="B13" s="42" t="s">
        <v>324</v>
      </c>
      <c r="C13" s="22" t="s">
        <v>150</v>
      </c>
      <c r="D13" s="23" t="s">
        <v>300</v>
      </c>
      <c r="E13" s="24" t="s">
        <v>153</v>
      </c>
      <c r="F13" s="23" t="s">
        <v>312</v>
      </c>
      <c r="G13" s="24">
        <v>20</v>
      </c>
      <c r="H13" s="24" t="s">
        <v>71</v>
      </c>
      <c r="I13" s="24" t="s">
        <v>72</v>
      </c>
      <c r="J13" s="24">
        <v>180</v>
      </c>
      <c r="K13" s="24">
        <v>59</v>
      </c>
      <c r="L13" s="23" t="s">
        <v>73</v>
      </c>
      <c r="M13" s="23" t="s">
        <v>301</v>
      </c>
      <c r="N13" s="23" t="s">
        <v>74</v>
      </c>
      <c r="O13" s="8" t="s">
        <v>81</v>
      </c>
      <c r="P13" s="8" t="s">
        <v>81</v>
      </c>
      <c r="Q13" s="8" t="s">
        <v>81</v>
      </c>
      <c r="R13" s="8" t="s">
        <v>81</v>
      </c>
      <c r="S13" s="23" t="s">
        <v>75</v>
      </c>
      <c r="T13" s="25" t="s">
        <v>97</v>
      </c>
      <c r="U13" s="20" t="s">
        <v>302</v>
      </c>
      <c r="V13" s="11" t="s">
        <v>166</v>
      </c>
      <c r="W13" s="10" t="s">
        <v>303</v>
      </c>
      <c r="X13" s="6" t="s">
        <v>77</v>
      </c>
      <c r="Y13" s="6" t="s">
        <v>82</v>
      </c>
      <c r="Z13" s="6" t="s">
        <v>83</v>
      </c>
      <c r="AA13" s="6" t="s">
        <v>304</v>
      </c>
      <c r="AB13" s="6" t="s">
        <v>80</v>
      </c>
      <c r="AC13" s="6" t="s">
        <v>81</v>
      </c>
      <c r="AD13" s="6" t="s">
        <v>74</v>
      </c>
      <c r="AE13" s="6" t="s">
        <v>81</v>
      </c>
      <c r="AF13" s="6" t="s">
        <v>81</v>
      </c>
      <c r="AG13" s="6" t="s">
        <v>81</v>
      </c>
      <c r="AH13" s="6" t="s">
        <v>81</v>
      </c>
      <c r="AI13" s="6" t="s">
        <v>81</v>
      </c>
      <c r="AJ13" s="6" t="s">
        <v>81</v>
      </c>
      <c r="AK13" s="6" t="s">
        <v>81</v>
      </c>
      <c r="AL13" s="6" t="s">
        <v>81</v>
      </c>
      <c r="AM13" s="6" t="s">
        <v>81</v>
      </c>
      <c r="AN13" s="6" t="s">
        <v>81</v>
      </c>
      <c r="AO13" s="6" t="s">
        <v>81</v>
      </c>
      <c r="AP13" s="6" t="s">
        <v>81</v>
      </c>
      <c r="AQ13" s="6" t="s">
        <v>83</v>
      </c>
      <c r="AR13" s="6" t="s">
        <v>85</v>
      </c>
      <c r="AS13" s="6" t="s">
        <v>81</v>
      </c>
      <c r="AT13" s="6" t="s">
        <v>81</v>
      </c>
      <c r="AU13" s="6" t="s">
        <v>279</v>
      </c>
      <c r="AV13" s="6" t="s">
        <v>85</v>
      </c>
      <c r="AW13" s="6" t="s">
        <v>86</v>
      </c>
      <c r="AX13" s="6" t="s">
        <v>305</v>
      </c>
      <c r="AY13" s="6" t="s">
        <v>81</v>
      </c>
      <c r="AZ13" s="6" t="s">
        <v>81</v>
      </c>
      <c r="BA13" s="6" t="s">
        <v>81</v>
      </c>
      <c r="BB13" s="6" t="s">
        <v>81</v>
      </c>
      <c r="BC13" s="6" t="s">
        <v>306</v>
      </c>
      <c r="BD13" s="6" t="s">
        <v>87</v>
      </c>
      <c r="BE13" s="6" t="s">
        <v>307</v>
      </c>
      <c r="BF13" s="6" t="s">
        <v>279</v>
      </c>
      <c r="BG13" s="6" t="s">
        <v>308</v>
      </c>
      <c r="BH13" s="6" t="s">
        <v>88</v>
      </c>
      <c r="BI13" s="6" t="s">
        <v>252</v>
      </c>
      <c r="BJ13" s="6" t="s">
        <v>179</v>
      </c>
      <c r="BK13" s="6" t="s">
        <v>309</v>
      </c>
      <c r="BL13" s="6" t="s">
        <v>310</v>
      </c>
      <c r="BM13" s="6" t="s">
        <v>243</v>
      </c>
      <c r="BN13" s="6" t="s">
        <v>220</v>
      </c>
      <c r="BO13" s="6" t="s">
        <v>81</v>
      </c>
      <c r="BP13" s="6" t="s">
        <v>81</v>
      </c>
      <c r="BQ13" s="6" t="s">
        <v>81</v>
      </c>
      <c r="BR13" s="6" t="s">
        <v>81</v>
      </c>
      <c r="BS13" s="8" t="s">
        <v>81</v>
      </c>
      <c r="BT13" s="6" t="s">
        <v>81</v>
      </c>
      <c r="BU13" s="6" t="s">
        <v>81</v>
      </c>
      <c r="BV13" s="6" t="s">
        <v>81</v>
      </c>
    </row>
    <row r="14" spans="1:75" ht="33" customHeight="1" x14ac:dyDescent="0.35">
      <c r="A14" s="21">
        <v>9</v>
      </c>
      <c r="B14" s="42" t="s">
        <v>325</v>
      </c>
      <c r="C14" s="22" t="s">
        <v>151</v>
      </c>
      <c r="D14" s="23" t="s">
        <v>317</v>
      </c>
      <c r="E14" s="24" t="s">
        <v>153</v>
      </c>
      <c r="F14" s="23" t="s">
        <v>154</v>
      </c>
      <c r="G14" s="24">
        <v>28</v>
      </c>
      <c r="H14" s="24" t="s">
        <v>198</v>
      </c>
      <c r="I14" s="24" t="s">
        <v>244</v>
      </c>
      <c r="J14" s="24">
        <v>164</v>
      </c>
      <c r="K14" s="24">
        <v>65</v>
      </c>
      <c r="L14" s="23" t="s">
        <v>73</v>
      </c>
      <c r="M14" s="23" t="s">
        <v>199</v>
      </c>
      <c r="N14" s="23" t="s">
        <v>96</v>
      </c>
      <c r="O14" s="8" t="s">
        <v>81</v>
      </c>
      <c r="P14" s="8" t="s">
        <v>81</v>
      </c>
      <c r="Q14" s="8" t="s">
        <v>81</v>
      </c>
      <c r="R14" s="8" t="s">
        <v>81</v>
      </c>
      <c r="S14" s="23" t="s">
        <v>75</v>
      </c>
      <c r="T14" s="25" t="s">
        <v>97</v>
      </c>
      <c r="U14" s="20" t="s">
        <v>200</v>
      </c>
      <c r="V14" s="11" t="s">
        <v>166</v>
      </c>
      <c r="W14" s="10" t="s">
        <v>201</v>
      </c>
      <c r="X14" s="6" t="s">
        <v>77</v>
      </c>
      <c r="Y14" s="6" t="s">
        <v>202</v>
      </c>
      <c r="Z14" s="6" t="s">
        <v>203</v>
      </c>
      <c r="AA14" s="6" t="s">
        <v>204</v>
      </c>
      <c r="AB14" s="6" t="s">
        <v>80</v>
      </c>
      <c r="AC14" s="6" t="s">
        <v>81</v>
      </c>
      <c r="AD14" s="6" t="s">
        <v>74</v>
      </c>
      <c r="AE14" s="6" t="s">
        <v>205</v>
      </c>
      <c r="AF14" s="6" t="s">
        <v>78</v>
      </c>
      <c r="AG14" s="6" t="s">
        <v>206</v>
      </c>
      <c r="AH14" s="6" t="s">
        <v>172</v>
      </c>
      <c r="AI14" s="6" t="s">
        <v>207</v>
      </c>
      <c r="AJ14" s="6" t="s">
        <v>96</v>
      </c>
      <c r="AK14" s="6" t="s">
        <v>81</v>
      </c>
      <c r="AL14" s="6" t="s">
        <v>81</v>
      </c>
      <c r="AM14" s="6" t="s">
        <v>81</v>
      </c>
      <c r="AN14" s="6" t="s">
        <v>81</v>
      </c>
      <c r="AO14" s="6" t="s">
        <v>81</v>
      </c>
      <c r="AP14" s="6" t="s">
        <v>81</v>
      </c>
      <c r="AQ14" s="6" t="s">
        <v>208</v>
      </c>
      <c r="AR14" s="6" t="s">
        <v>78</v>
      </c>
      <c r="AS14" s="6" t="s">
        <v>209</v>
      </c>
      <c r="AT14" s="6" t="s">
        <v>197</v>
      </c>
      <c r="AU14" s="6" t="s">
        <v>169</v>
      </c>
      <c r="AV14" s="6" t="s">
        <v>169</v>
      </c>
      <c r="AW14" s="6" t="s">
        <v>210</v>
      </c>
      <c r="AX14" s="6" t="s">
        <v>211</v>
      </c>
      <c r="AY14" s="6" t="s">
        <v>79</v>
      </c>
      <c r="AZ14" s="6" t="s">
        <v>82</v>
      </c>
      <c r="BA14" s="6" t="s">
        <v>212</v>
      </c>
      <c r="BB14" s="6" t="s">
        <v>211</v>
      </c>
      <c r="BC14" s="6" t="s">
        <v>213</v>
      </c>
      <c r="BD14" s="6" t="s">
        <v>87</v>
      </c>
      <c r="BE14" s="6" t="s">
        <v>214</v>
      </c>
      <c r="BF14" s="6" t="s">
        <v>179</v>
      </c>
      <c r="BG14" s="6" t="s">
        <v>215</v>
      </c>
      <c r="BH14" s="6" t="s">
        <v>88</v>
      </c>
      <c r="BI14" s="6" t="s">
        <v>216</v>
      </c>
      <c r="BJ14" s="6" t="s">
        <v>179</v>
      </c>
      <c r="BK14" s="6" t="s">
        <v>217</v>
      </c>
      <c r="BL14" s="6" t="s">
        <v>218</v>
      </c>
      <c r="BM14" s="6" t="s">
        <v>219</v>
      </c>
      <c r="BN14" s="6" t="s">
        <v>220</v>
      </c>
      <c r="BO14" s="6" t="s">
        <v>81</v>
      </c>
      <c r="BP14" s="6" t="s">
        <v>81</v>
      </c>
      <c r="BQ14" s="6" t="s">
        <v>81</v>
      </c>
      <c r="BR14" s="6" t="s">
        <v>81</v>
      </c>
      <c r="BS14" s="6" t="s">
        <v>81</v>
      </c>
      <c r="BT14" s="6" t="s">
        <v>81</v>
      </c>
      <c r="BU14" s="6" t="s">
        <v>81</v>
      </c>
      <c r="BV14" s="6" t="s">
        <v>81</v>
      </c>
    </row>
    <row r="15" spans="1:75" ht="33" customHeight="1" x14ac:dyDescent="0.35">
      <c r="A15" s="21">
        <v>10</v>
      </c>
      <c r="B15" s="42" t="s">
        <v>326</v>
      </c>
      <c r="C15" s="22" t="s">
        <v>152</v>
      </c>
      <c r="D15" s="23" t="s">
        <v>315</v>
      </c>
      <c r="E15" s="24" t="s">
        <v>70</v>
      </c>
      <c r="F15" s="23" t="s">
        <v>156</v>
      </c>
      <c r="G15" s="24">
        <v>23</v>
      </c>
      <c r="H15" s="24" t="s">
        <v>71</v>
      </c>
      <c r="I15" s="24" t="s">
        <v>72</v>
      </c>
      <c r="J15" s="24">
        <v>160</v>
      </c>
      <c r="K15" s="24">
        <v>37</v>
      </c>
      <c r="L15" s="23" t="s">
        <v>73</v>
      </c>
      <c r="M15" s="23" t="s">
        <v>186</v>
      </c>
      <c r="N15" s="23" t="s">
        <v>271</v>
      </c>
      <c r="O15" s="8" t="s">
        <v>81</v>
      </c>
      <c r="P15" s="8" t="s">
        <v>81</v>
      </c>
      <c r="Q15" s="8" t="s">
        <v>81</v>
      </c>
      <c r="R15" s="8" t="s">
        <v>81</v>
      </c>
      <c r="S15" s="23" t="s">
        <v>75</v>
      </c>
      <c r="T15" s="25" t="s">
        <v>97</v>
      </c>
      <c r="U15" s="20" t="s">
        <v>272</v>
      </c>
      <c r="V15" s="11" t="s">
        <v>166</v>
      </c>
      <c r="W15" s="10" t="s">
        <v>273</v>
      </c>
      <c r="X15" s="6" t="s">
        <v>77</v>
      </c>
      <c r="Y15" s="6" t="s">
        <v>78</v>
      </c>
      <c r="Z15" s="6" t="s">
        <v>79</v>
      </c>
      <c r="AA15" s="6" t="s">
        <v>286</v>
      </c>
      <c r="AB15" s="6" t="s">
        <v>80</v>
      </c>
      <c r="AC15" s="6" t="s">
        <v>81</v>
      </c>
      <c r="AD15" s="6" t="s">
        <v>74</v>
      </c>
      <c r="AE15" s="6" t="s">
        <v>79</v>
      </c>
      <c r="AF15" s="6" t="s">
        <v>83</v>
      </c>
      <c r="AG15" s="6" t="s">
        <v>274</v>
      </c>
      <c r="AH15" s="6" t="s">
        <v>172</v>
      </c>
      <c r="AI15" s="6" t="s">
        <v>276</v>
      </c>
      <c r="AJ15" s="6" t="s">
        <v>275</v>
      </c>
      <c r="AK15" s="6" t="s">
        <v>81</v>
      </c>
      <c r="AL15" s="6" t="s">
        <v>81</v>
      </c>
      <c r="AM15" s="6" t="s">
        <v>81</v>
      </c>
      <c r="AN15" s="6" t="s">
        <v>81</v>
      </c>
      <c r="AO15" s="6" t="s">
        <v>81</v>
      </c>
      <c r="AP15" s="6" t="s">
        <v>81</v>
      </c>
      <c r="AQ15" s="6" t="s">
        <v>81</v>
      </c>
      <c r="AR15" s="6" t="s">
        <v>81</v>
      </c>
      <c r="AS15" s="6" t="s">
        <v>81</v>
      </c>
      <c r="AT15" s="6" t="s">
        <v>81</v>
      </c>
      <c r="AU15" s="6" t="s">
        <v>81</v>
      </c>
      <c r="AV15" s="6" t="s">
        <v>81</v>
      </c>
      <c r="AW15" s="6" t="s">
        <v>81</v>
      </c>
      <c r="AX15" s="6" t="s">
        <v>81</v>
      </c>
      <c r="AY15" s="6" t="s">
        <v>81</v>
      </c>
      <c r="AZ15" s="6" t="s">
        <v>81</v>
      </c>
      <c r="BA15" s="6" t="s">
        <v>81</v>
      </c>
      <c r="BB15" s="6" t="s">
        <v>81</v>
      </c>
      <c r="BC15" s="6" t="s">
        <v>277</v>
      </c>
      <c r="BD15" s="6" t="s">
        <v>87</v>
      </c>
      <c r="BE15" s="6" t="s">
        <v>278</v>
      </c>
      <c r="BF15" s="6" t="s">
        <v>279</v>
      </c>
      <c r="BG15" s="6" t="s">
        <v>280</v>
      </c>
      <c r="BH15" s="6" t="s">
        <v>88</v>
      </c>
      <c r="BI15" s="6" t="s">
        <v>214</v>
      </c>
      <c r="BJ15" s="6" t="s">
        <v>89</v>
      </c>
      <c r="BK15" s="6" t="s">
        <v>281</v>
      </c>
      <c r="BL15" s="6" t="s">
        <v>90</v>
      </c>
      <c r="BM15" s="6" t="s">
        <v>282</v>
      </c>
      <c r="BN15" s="6" t="s">
        <v>283</v>
      </c>
      <c r="BO15" s="6" t="s">
        <v>81</v>
      </c>
      <c r="BP15" s="6" t="s">
        <v>81</v>
      </c>
      <c r="BQ15" s="6" t="s">
        <v>81</v>
      </c>
      <c r="BR15" s="6" t="s">
        <v>81</v>
      </c>
      <c r="BS15" s="6" t="s">
        <v>81</v>
      </c>
      <c r="BT15" s="6" t="s">
        <v>81</v>
      </c>
      <c r="BU15" s="6" t="s">
        <v>81</v>
      </c>
      <c r="BV15" s="6" t="s">
        <v>81</v>
      </c>
    </row>
    <row r="16" spans="1:75" ht="33" customHeight="1" x14ac:dyDescent="0.35">
      <c r="A16" s="21"/>
      <c r="B16" s="42"/>
      <c r="C16" s="22"/>
      <c r="D16" s="23"/>
      <c r="E16" s="24"/>
      <c r="F16" s="23"/>
      <c r="G16" s="24"/>
      <c r="H16" s="24"/>
      <c r="I16" s="24"/>
      <c r="J16" s="24"/>
      <c r="K16" s="24"/>
      <c r="L16" s="23"/>
      <c r="M16" s="23"/>
      <c r="N16" s="23"/>
      <c r="O16" s="23"/>
      <c r="P16" s="23"/>
      <c r="Q16" s="23"/>
      <c r="R16" s="23"/>
      <c r="S16" s="23"/>
      <c r="T16" s="25"/>
      <c r="U16" s="20"/>
      <c r="V16" s="11"/>
      <c r="W16" s="10"/>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8"/>
      <c r="BT16" s="6"/>
      <c r="BU16" s="6"/>
      <c r="BV16" s="6"/>
    </row>
    <row r="17" spans="1:74" ht="33" customHeight="1" x14ac:dyDescent="0.35">
      <c r="A17" s="21"/>
      <c r="B17" s="42"/>
      <c r="C17" s="22"/>
      <c r="D17" s="23"/>
      <c r="E17" s="24"/>
      <c r="F17" s="23"/>
      <c r="G17" s="24"/>
      <c r="H17" s="24"/>
      <c r="I17" s="24"/>
      <c r="J17" s="24"/>
      <c r="K17" s="24"/>
      <c r="L17" s="23"/>
      <c r="M17" s="23"/>
      <c r="N17" s="23"/>
      <c r="O17" s="23"/>
      <c r="P17" s="23"/>
      <c r="Q17" s="23"/>
      <c r="R17" s="23"/>
      <c r="S17" s="23"/>
      <c r="T17" s="25"/>
      <c r="U17" s="20"/>
      <c r="V17" s="11"/>
      <c r="W17" s="10"/>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8"/>
      <c r="BT17" s="6"/>
      <c r="BU17" s="6"/>
      <c r="BV17" s="6"/>
    </row>
    <row r="18" spans="1:74" ht="33" customHeight="1" x14ac:dyDescent="0.35">
      <c r="A18" s="21"/>
      <c r="B18" s="42"/>
      <c r="C18" s="22"/>
      <c r="D18" s="23"/>
      <c r="E18" s="24"/>
      <c r="F18" s="23"/>
      <c r="G18" s="24"/>
      <c r="H18" s="24"/>
      <c r="I18" s="24"/>
      <c r="J18" s="24"/>
      <c r="K18" s="24"/>
      <c r="L18" s="23"/>
      <c r="M18" s="23"/>
      <c r="N18" s="23"/>
      <c r="O18" s="23"/>
      <c r="P18" s="23"/>
      <c r="Q18" s="23"/>
      <c r="R18" s="23"/>
      <c r="S18" s="23"/>
      <c r="T18" s="25"/>
      <c r="U18" s="20"/>
      <c r="V18" s="11"/>
      <c r="W18" s="10"/>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8"/>
      <c r="BT18" s="6"/>
      <c r="BU18" s="6"/>
      <c r="BV18" s="6"/>
    </row>
    <row r="19" spans="1:74" ht="33" customHeight="1" x14ac:dyDescent="0.35">
      <c r="A19" s="21"/>
      <c r="B19" s="42"/>
      <c r="C19" s="22"/>
      <c r="D19" s="23"/>
      <c r="E19" s="24"/>
      <c r="F19" s="23"/>
      <c r="G19" s="24"/>
      <c r="H19" s="24"/>
      <c r="I19" s="24"/>
      <c r="J19" s="24"/>
      <c r="K19" s="24"/>
      <c r="L19" s="23"/>
      <c r="M19" s="23"/>
      <c r="N19" s="23"/>
      <c r="O19" s="23"/>
      <c r="P19" s="23"/>
      <c r="Q19" s="23"/>
      <c r="R19" s="23"/>
      <c r="S19" s="23"/>
      <c r="T19" s="25"/>
      <c r="U19" s="20"/>
      <c r="V19" s="11"/>
      <c r="W19" s="10"/>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8"/>
      <c r="BT19" s="6"/>
      <c r="BU19" s="6"/>
      <c r="BV19" s="6"/>
    </row>
    <row r="20" spans="1:74" ht="33" customHeight="1" thickBot="1" x14ac:dyDescent="0.4">
      <c r="A20" s="26"/>
      <c r="B20" s="43"/>
      <c r="C20" s="27"/>
      <c r="D20" s="28"/>
      <c r="E20" s="29"/>
      <c r="F20" s="28"/>
      <c r="G20" s="29"/>
      <c r="H20" s="29"/>
      <c r="I20" s="29"/>
      <c r="J20" s="29"/>
      <c r="K20" s="29"/>
      <c r="L20" s="28"/>
      <c r="M20" s="28"/>
      <c r="N20" s="28"/>
      <c r="O20" s="28"/>
      <c r="P20" s="28"/>
      <c r="Q20" s="28"/>
      <c r="R20" s="28"/>
      <c r="S20" s="28"/>
      <c r="T20" s="30"/>
      <c r="U20" s="31"/>
      <c r="V20" s="11"/>
      <c r="W20" s="10"/>
      <c r="X20" s="6"/>
      <c r="Y20" s="6"/>
      <c r="Z20" s="6"/>
      <c r="AA20" s="6"/>
      <c r="AB20" s="6"/>
      <c r="AC20" s="6"/>
      <c r="AD20" s="6" t="s">
        <v>137</v>
      </c>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8"/>
      <c r="BT20" s="6"/>
      <c r="BU20" s="6"/>
      <c r="BV20" s="6"/>
    </row>
    <row r="21" spans="1:74" ht="47.25" customHeight="1" x14ac:dyDescent="0.35">
      <c r="A21" s="1"/>
      <c r="B21" s="1"/>
      <c r="C21" s="32"/>
      <c r="D21" s="3"/>
      <c r="E21" s="3"/>
      <c r="F21" s="3"/>
      <c r="G21" s="3"/>
      <c r="H21" s="15"/>
      <c r="I21" s="15"/>
      <c r="J21" s="3"/>
      <c r="K21" s="3"/>
      <c r="L21" s="3"/>
      <c r="M21" s="3"/>
      <c r="N21" s="3"/>
      <c r="O21" s="3"/>
      <c r="P21" s="3"/>
      <c r="Q21" s="3"/>
      <c r="R21" s="3"/>
      <c r="S21" s="3"/>
      <c r="T21" s="3"/>
      <c r="U21" s="16"/>
      <c r="V21" s="3"/>
      <c r="W21" s="3"/>
      <c r="X21" s="3"/>
      <c r="Y21" s="3"/>
      <c r="Z21" s="3"/>
      <c r="AA21" s="3"/>
      <c r="AB21" s="3"/>
      <c r="AC21" s="3"/>
    </row>
    <row r="22" spans="1:74" ht="47.25" customHeight="1" x14ac:dyDescent="0.35">
      <c r="A22" s="1"/>
      <c r="B22" s="1"/>
      <c r="C22" s="32"/>
      <c r="D22" s="3"/>
      <c r="E22" s="3"/>
      <c r="F22" s="3"/>
      <c r="G22" s="3"/>
      <c r="H22" s="15"/>
      <c r="I22" s="15"/>
      <c r="J22" s="3"/>
      <c r="K22" s="3"/>
      <c r="L22" s="3"/>
      <c r="M22" s="3"/>
      <c r="N22" s="3"/>
      <c r="O22" s="3"/>
      <c r="P22" s="3"/>
      <c r="Q22" s="3"/>
      <c r="R22" s="3"/>
      <c r="S22" s="3"/>
      <c r="T22" s="3"/>
      <c r="U22" s="16"/>
      <c r="V22" s="3"/>
      <c r="W22" s="3"/>
      <c r="X22" s="3"/>
      <c r="Y22" s="3"/>
      <c r="Z22" s="3"/>
      <c r="AA22" s="3"/>
      <c r="AB22" s="3"/>
      <c r="AC22" s="3"/>
    </row>
    <row r="23" spans="1:74" ht="47.25" customHeight="1" x14ac:dyDescent="0.35">
      <c r="A23" s="1"/>
      <c r="B23" s="1"/>
      <c r="C23" s="32"/>
      <c r="D23" s="3"/>
      <c r="E23" s="3"/>
      <c r="F23" s="3"/>
      <c r="G23" s="3"/>
      <c r="H23" s="15"/>
      <c r="I23" s="15"/>
      <c r="J23" s="3"/>
      <c r="K23" s="3"/>
      <c r="L23" s="3"/>
      <c r="M23" s="3"/>
      <c r="N23" s="3"/>
      <c r="O23" s="3"/>
      <c r="P23" s="3"/>
      <c r="Q23" s="3"/>
      <c r="R23" s="3"/>
      <c r="S23" s="3"/>
      <c r="T23" s="3"/>
      <c r="U23" s="16"/>
      <c r="V23" s="3"/>
      <c r="W23" s="3"/>
      <c r="X23" s="3"/>
      <c r="Y23" s="3"/>
      <c r="Z23" s="3"/>
      <c r="AA23" s="3"/>
      <c r="AB23" s="3"/>
      <c r="AC23" s="3"/>
    </row>
    <row r="24" spans="1:74" ht="47.25" customHeight="1" x14ac:dyDescent="0.35">
      <c r="A24" s="1"/>
      <c r="B24" s="1"/>
      <c r="C24" s="32"/>
      <c r="D24" s="3"/>
      <c r="E24" s="3"/>
      <c r="F24" s="3"/>
      <c r="G24" s="3"/>
      <c r="H24" s="15"/>
      <c r="I24" s="15"/>
      <c r="J24" s="3"/>
      <c r="K24" s="3"/>
      <c r="L24" s="3"/>
      <c r="M24" s="3"/>
      <c r="N24" s="3"/>
      <c r="O24" s="3"/>
      <c r="P24" s="3"/>
      <c r="Q24" s="3"/>
      <c r="R24" s="3"/>
      <c r="S24" s="3"/>
      <c r="T24" s="3"/>
      <c r="U24" s="16"/>
      <c r="V24" s="3"/>
      <c r="W24" s="3"/>
      <c r="X24" s="3"/>
      <c r="Y24" s="3"/>
      <c r="Z24" s="3"/>
      <c r="AA24" s="3"/>
      <c r="AB24" s="3"/>
      <c r="AC24" s="3"/>
    </row>
    <row r="25" spans="1:74" ht="47.25" customHeight="1" x14ac:dyDescent="0.35">
      <c r="A25" s="1"/>
      <c r="B25" s="1"/>
      <c r="C25" s="32"/>
      <c r="D25" s="3"/>
      <c r="E25" s="3"/>
      <c r="F25" s="3"/>
      <c r="G25" s="3"/>
      <c r="H25" s="15"/>
      <c r="I25" s="15"/>
      <c r="J25" s="3"/>
      <c r="K25" s="3"/>
      <c r="L25" s="3"/>
      <c r="M25" s="3"/>
      <c r="N25" s="3"/>
      <c r="O25" s="3"/>
      <c r="P25" s="3"/>
      <c r="Q25" s="3"/>
      <c r="R25" s="3"/>
      <c r="S25" s="3"/>
      <c r="T25" s="3"/>
      <c r="U25" s="16"/>
      <c r="V25" s="3"/>
      <c r="W25" s="3"/>
      <c r="X25" s="3"/>
      <c r="Y25" s="3"/>
      <c r="Z25" s="3"/>
      <c r="AA25" s="3"/>
      <c r="AB25" s="3"/>
      <c r="AC25" s="3"/>
    </row>
    <row r="26" spans="1:74" ht="47.25" customHeight="1" x14ac:dyDescent="0.35">
      <c r="A26" s="1"/>
      <c r="B26" s="1"/>
      <c r="C26" s="32"/>
      <c r="D26" s="3"/>
      <c r="E26" s="3"/>
      <c r="F26" s="3"/>
      <c r="G26" s="3"/>
      <c r="H26" s="15"/>
      <c r="I26" s="15"/>
      <c r="J26" s="3"/>
      <c r="K26" s="3"/>
      <c r="L26" s="3"/>
      <c r="M26" s="3"/>
      <c r="N26" s="3"/>
      <c r="O26" s="3"/>
      <c r="P26" s="3"/>
      <c r="Q26" s="3"/>
      <c r="R26" s="3"/>
      <c r="S26" s="3"/>
      <c r="T26" s="3"/>
      <c r="U26" s="16"/>
      <c r="V26" s="3"/>
      <c r="W26" s="3"/>
      <c r="X26" s="3"/>
      <c r="Y26" s="3"/>
      <c r="Z26" s="3"/>
      <c r="AA26" s="3"/>
      <c r="AB26" s="3"/>
      <c r="AC26" s="3"/>
    </row>
    <row r="27" spans="1:74" ht="47.25" customHeight="1" x14ac:dyDescent="0.35">
      <c r="A27" s="1"/>
      <c r="B27" s="1"/>
      <c r="C27" s="32"/>
      <c r="D27" s="3"/>
      <c r="E27" s="3"/>
      <c r="F27" s="3"/>
      <c r="G27" s="3"/>
      <c r="H27" s="15"/>
      <c r="I27" s="15"/>
      <c r="J27" s="3"/>
      <c r="K27" s="3"/>
      <c r="L27" s="3"/>
      <c r="M27" s="3"/>
      <c r="N27" s="3"/>
      <c r="O27" s="3"/>
      <c r="P27" s="3"/>
      <c r="Q27" s="3"/>
      <c r="R27" s="3"/>
      <c r="S27" s="3"/>
      <c r="T27" s="3"/>
      <c r="U27" s="16"/>
      <c r="V27" s="3"/>
      <c r="W27" s="3"/>
      <c r="X27" s="3"/>
      <c r="Y27" s="3"/>
      <c r="Z27" s="3"/>
      <c r="AA27" s="3"/>
      <c r="AB27" s="3"/>
      <c r="AC27" s="3"/>
    </row>
    <row r="28" spans="1:74" ht="47.25" customHeight="1" x14ac:dyDescent="0.35">
      <c r="A28" s="1"/>
      <c r="B28" s="1"/>
      <c r="C28" s="32"/>
      <c r="D28" s="3"/>
      <c r="E28" s="3"/>
      <c r="F28" s="3"/>
      <c r="G28" s="3"/>
      <c r="H28" s="15"/>
      <c r="I28" s="15"/>
      <c r="J28" s="3"/>
      <c r="K28" s="3"/>
      <c r="L28" s="3"/>
      <c r="M28" s="3"/>
      <c r="N28" s="3"/>
      <c r="O28" s="3"/>
      <c r="P28" s="3"/>
      <c r="Q28" s="3"/>
      <c r="R28" s="3"/>
      <c r="S28" s="3"/>
      <c r="T28" s="3"/>
      <c r="U28" s="16"/>
      <c r="V28" s="3"/>
      <c r="W28" s="3"/>
      <c r="X28" s="3"/>
      <c r="Y28" s="3"/>
      <c r="Z28" s="3"/>
      <c r="AA28" s="3"/>
      <c r="AB28" s="3"/>
      <c r="AC28" s="3"/>
    </row>
    <row r="29" spans="1:74" ht="47.25" customHeight="1" x14ac:dyDescent="0.35">
      <c r="A29" s="1"/>
      <c r="B29" s="1"/>
      <c r="C29" s="32"/>
      <c r="D29" s="3"/>
      <c r="E29" s="3"/>
      <c r="F29" s="3"/>
      <c r="G29" s="3"/>
      <c r="H29" s="15"/>
      <c r="I29" s="15"/>
      <c r="J29" s="3"/>
      <c r="K29" s="3"/>
      <c r="L29" s="3"/>
      <c r="M29" s="3"/>
      <c r="N29" s="3"/>
      <c r="O29" s="3"/>
      <c r="P29" s="3"/>
      <c r="Q29" s="3"/>
      <c r="R29" s="3"/>
      <c r="S29" s="3"/>
      <c r="T29" s="3"/>
      <c r="U29" s="16"/>
      <c r="V29" s="3"/>
      <c r="W29" s="3"/>
      <c r="X29" s="3"/>
      <c r="Y29" s="3"/>
      <c r="Z29" s="3"/>
      <c r="AA29" s="3"/>
      <c r="AB29" s="3"/>
      <c r="AC29" s="3"/>
    </row>
    <row r="30" spans="1:74" ht="47.25" customHeight="1" x14ac:dyDescent="0.35">
      <c r="A30" s="1"/>
      <c r="B30" s="1"/>
      <c r="C30" s="32"/>
      <c r="D30" s="3"/>
      <c r="E30" s="3"/>
      <c r="F30" s="3"/>
      <c r="G30" s="3"/>
      <c r="H30" s="15"/>
      <c r="I30" s="15"/>
      <c r="J30" s="3"/>
      <c r="K30" s="3"/>
      <c r="L30" s="3"/>
      <c r="M30" s="3"/>
      <c r="N30" s="3"/>
      <c r="O30" s="3"/>
      <c r="P30" s="3"/>
      <c r="Q30" s="3"/>
      <c r="R30" s="3"/>
      <c r="S30" s="3"/>
      <c r="T30" s="3"/>
      <c r="U30" s="16"/>
      <c r="V30" s="3"/>
      <c r="W30" s="3"/>
      <c r="X30" s="3"/>
      <c r="Y30" s="3"/>
      <c r="Z30" s="3"/>
      <c r="AA30" s="3"/>
      <c r="AB30" s="3"/>
      <c r="AC30" s="3"/>
    </row>
    <row r="31" spans="1:74" ht="47.25" customHeight="1" x14ac:dyDescent="0.35">
      <c r="A31" s="1"/>
      <c r="B31" s="1"/>
      <c r="C31" s="32"/>
      <c r="D31" s="3"/>
      <c r="E31" s="3"/>
      <c r="F31" s="3"/>
      <c r="G31" s="3"/>
      <c r="H31" s="15"/>
      <c r="I31" s="15"/>
      <c r="J31" s="3"/>
      <c r="K31" s="3"/>
      <c r="L31" s="3"/>
      <c r="M31" s="3"/>
      <c r="N31" s="3"/>
      <c r="O31" s="3"/>
      <c r="P31" s="3"/>
      <c r="Q31" s="3"/>
      <c r="R31" s="3"/>
      <c r="S31" s="3"/>
      <c r="T31" s="3"/>
      <c r="U31" s="16"/>
      <c r="V31" s="3"/>
      <c r="W31" s="3"/>
      <c r="X31" s="3"/>
      <c r="Y31" s="3"/>
      <c r="Z31" s="3"/>
      <c r="AA31" s="3"/>
      <c r="AB31" s="3"/>
      <c r="AC31" s="3"/>
    </row>
    <row r="32" spans="1:74" ht="47.25" customHeight="1" x14ac:dyDescent="0.35">
      <c r="A32" s="1"/>
      <c r="B32" s="1"/>
      <c r="C32" s="32"/>
      <c r="D32" s="3"/>
      <c r="E32" s="3"/>
      <c r="F32" s="3"/>
      <c r="G32" s="3"/>
      <c r="H32" s="15"/>
      <c r="I32" s="15"/>
      <c r="J32" s="3"/>
      <c r="K32" s="3"/>
      <c r="L32" s="3"/>
      <c r="M32" s="3"/>
      <c r="N32" s="3"/>
      <c r="O32" s="3"/>
      <c r="P32" s="3"/>
      <c r="Q32" s="3"/>
      <c r="R32" s="3"/>
      <c r="S32" s="3"/>
      <c r="T32" s="3"/>
      <c r="U32" s="16"/>
      <c r="V32" s="3"/>
      <c r="W32" s="3"/>
      <c r="X32" s="3"/>
      <c r="Y32" s="3"/>
      <c r="Z32" s="3"/>
      <c r="AA32" s="3"/>
      <c r="AB32" s="3"/>
      <c r="AC32" s="3"/>
    </row>
    <row r="33" spans="1:29" ht="47.25" customHeight="1" x14ac:dyDescent="0.35">
      <c r="A33" s="1"/>
      <c r="B33" s="1"/>
      <c r="C33" s="32"/>
      <c r="D33" s="3"/>
      <c r="E33" s="3"/>
      <c r="F33" s="3"/>
      <c r="G33" s="3"/>
      <c r="H33" s="15"/>
      <c r="I33" s="15"/>
      <c r="J33" s="3"/>
      <c r="K33" s="3"/>
      <c r="L33" s="3"/>
      <c r="M33" s="3"/>
      <c r="N33" s="3"/>
      <c r="O33" s="3"/>
      <c r="P33" s="3"/>
      <c r="Q33" s="3"/>
      <c r="R33" s="3"/>
      <c r="S33" s="3"/>
      <c r="T33" s="3"/>
      <c r="U33" s="16"/>
      <c r="V33" s="3"/>
      <c r="W33" s="3"/>
      <c r="X33" s="3"/>
      <c r="Y33" s="3"/>
      <c r="Z33" s="3"/>
      <c r="AA33" s="3"/>
      <c r="AB33" s="3"/>
      <c r="AC33" s="3"/>
    </row>
    <row r="34" spans="1:29" ht="47.25" customHeight="1" x14ac:dyDescent="0.35">
      <c r="A34" s="1"/>
      <c r="B34" s="1"/>
      <c r="C34" s="32"/>
      <c r="D34" s="3"/>
      <c r="E34" s="3"/>
      <c r="F34" s="3"/>
      <c r="G34" s="3"/>
      <c r="H34" s="15"/>
      <c r="I34" s="15"/>
      <c r="J34" s="3"/>
      <c r="K34" s="3"/>
      <c r="L34" s="3"/>
      <c r="M34" s="3"/>
      <c r="N34" s="3"/>
      <c r="O34" s="3"/>
      <c r="P34" s="3"/>
      <c r="Q34" s="3"/>
      <c r="R34" s="3"/>
      <c r="S34" s="3"/>
      <c r="T34" s="3"/>
      <c r="U34" s="16"/>
      <c r="V34" s="3"/>
      <c r="W34" s="3"/>
      <c r="X34" s="3"/>
      <c r="Y34" s="3"/>
      <c r="Z34" s="3"/>
      <c r="AA34" s="3"/>
      <c r="AB34" s="3"/>
      <c r="AC34" s="3"/>
    </row>
    <row r="35" spans="1:29" ht="47.25" customHeight="1" x14ac:dyDescent="0.35">
      <c r="A35" s="1"/>
      <c r="B35" s="1"/>
      <c r="C35" s="32"/>
      <c r="D35" s="3"/>
      <c r="E35" s="3"/>
      <c r="F35" s="3"/>
      <c r="G35" s="3"/>
      <c r="H35" s="15"/>
      <c r="I35" s="15"/>
      <c r="J35" s="3"/>
      <c r="K35" s="3"/>
      <c r="L35" s="3"/>
      <c r="M35" s="3"/>
      <c r="N35" s="3"/>
      <c r="O35" s="3"/>
      <c r="P35" s="3"/>
      <c r="Q35" s="3"/>
      <c r="R35" s="3"/>
      <c r="S35" s="3"/>
      <c r="T35" s="3"/>
      <c r="U35" s="16"/>
      <c r="V35" s="3"/>
      <c r="W35" s="3"/>
      <c r="X35" s="3"/>
      <c r="Y35" s="3"/>
      <c r="Z35" s="3"/>
      <c r="AA35" s="3"/>
      <c r="AB35" s="3"/>
      <c r="AC35" s="3"/>
    </row>
    <row r="36" spans="1:29" ht="47.25" customHeight="1" x14ac:dyDescent="0.35">
      <c r="A36" s="1"/>
      <c r="B36" s="1"/>
      <c r="C36" s="32"/>
      <c r="D36" s="3"/>
      <c r="E36" s="3"/>
      <c r="F36" s="3"/>
      <c r="G36" s="3"/>
      <c r="H36" s="15"/>
      <c r="I36" s="15"/>
      <c r="J36" s="3"/>
      <c r="K36" s="3"/>
      <c r="L36" s="3"/>
      <c r="M36" s="3"/>
      <c r="N36" s="3"/>
      <c r="O36" s="3"/>
      <c r="P36" s="3"/>
      <c r="Q36" s="3"/>
      <c r="R36" s="3"/>
      <c r="S36" s="3"/>
      <c r="T36" s="3"/>
      <c r="U36" s="16"/>
      <c r="V36" s="3"/>
      <c r="W36" s="3"/>
      <c r="X36" s="3"/>
      <c r="Y36" s="3"/>
      <c r="Z36" s="3"/>
      <c r="AA36" s="3"/>
      <c r="AB36" s="3"/>
      <c r="AC36" s="3"/>
    </row>
    <row r="37" spans="1:29" ht="47.25" customHeight="1" x14ac:dyDescent="0.35">
      <c r="A37" s="1"/>
      <c r="B37" s="1"/>
      <c r="C37" s="32"/>
      <c r="D37" s="3"/>
      <c r="E37" s="3"/>
      <c r="F37" s="3"/>
      <c r="G37" s="3"/>
      <c r="H37" s="15"/>
      <c r="I37" s="15"/>
      <c r="J37" s="3"/>
      <c r="K37" s="3"/>
      <c r="L37" s="3"/>
      <c r="M37" s="3"/>
      <c r="N37" s="3"/>
      <c r="O37" s="3"/>
      <c r="P37" s="3"/>
      <c r="Q37" s="3"/>
      <c r="R37" s="3"/>
      <c r="S37" s="3"/>
      <c r="T37" s="3"/>
      <c r="U37" s="16"/>
      <c r="V37" s="3"/>
      <c r="W37" s="3"/>
      <c r="X37" s="3"/>
      <c r="Y37" s="3"/>
      <c r="Z37" s="3"/>
      <c r="AA37" s="3"/>
      <c r="AB37" s="3"/>
      <c r="AC37" s="3"/>
    </row>
    <row r="38" spans="1:29" ht="47.25" customHeight="1" x14ac:dyDescent="0.35">
      <c r="A38" s="1"/>
      <c r="B38" s="1"/>
      <c r="C38" s="32"/>
      <c r="D38" s="3"/>
      <c r="E38" s="3"/>
      <c r="F38" s="3"/>
      <c r="G38" s="3"/>
      <c r="H38" s="15"/>
      <c r="I38" s="15"/>
      <c r="J38" s="3"/>
      <c r="K38" s="3"/>
      <c r="L38" s="3"/>
      <c r="M38" s="3"/>
      <c r="N38" s="3"/>
      <c r="O38" s="3"/>
      <c r="P38" s="3"/>
      <c r="Q38" s="3"/>
      <c r="R38" s="3"/>
      <c r="S38" s="3"/>
      <c r="T38" s="3"/>
      <c r="U38" s="16"/>
      <c r="V38" s="3"/>
      <c r="W38" s="3"/>
      <c r="X38" s="3"/>
      <c r="Y38" s="3"/>
      <c r="Z38" s="3"/>
      <c r="AA38" s="3"/>
      <c r="AB38" s="3"/>
      <c r="AC38" s="3"/>
    </row>
    <row r="39" spans="1:29" ht="47.25" customHeight="1" x14ac:dyDescent="0.35">
      <c r="A39" s="1"/>
      <c r="B39" s="1"/>
      <c r="C39" s="32"/>
      <c r="D39" s="3"/>
      <c r="E39" s="3"/>
      <c r="F39" s="3"/>
      <c r="G39" s="3"/>
      <c r="H39" s="15"/>
      <c r="I39" s="15"/>
      <c r="J39" s="3"/>
      <c r="K39" s="3"/>
      <c r="L39" s="3"/>
      <c r="M39" s="3"/>
      <c r="N39" s="3"/>
      <c r="O39" s="3"/>
      <c r="P39" s="3"/>
      <c r="Q39" s="3"/>
      <c r="R39" s="3"/>
      <c r="S39" s="3"/>
      <c r="T39" s="3"/>
      <c r="U39" s="16"/>
      <c r="V39" s="3"/>
      <c r="W39" s="3"/>
      <c r="X39" s="3"/>
      <c r="Y39" s="3"/>
      <c r="Z39" s="3"/>
      <c r="AA39" s="3"/>
      <c r="AB39" s="3"/>
      <c r="AC39" s="3"/>
    </row>
    <row r="40" spans="1:29" ht="47.25" customHeight="1" x14ac:dyDescent="0.35">
      <c r="A40" s="1"/>
      <c r="B40" s="1"/>
      <c r="C40" s="32"/>
      <c r="D40" s="3"/>
      <c r="E40" s="3"/>
      <c r="F40" s="3"/>
      <c r="G40" s="3"/>
      <c r="H40" s="15"/>
      <c r="I40" s="15"/>
      <c r="J40" s="3"/>
      <c r="K40" s="3"/>
      <c r="L40" s="3"/>
      <c r="M40" s="3"/>
      <c r="N40" s="3"/>
      <c r="O40" s="3"/>
      <c r="P40" s="3"/>
      <c r="Q40" s="3"/>
      <c r="R40" s="3"/>
      <c r="S40" s="3"/>
      <c r="T40" s="3"/>
      <c r="U40" s="16"/>
      <c r="V40" s="3"/>
      <c r="W40" s="3"/>
      <c r="X40" s="3"/>
      <c r="Y40" s="3"/>
      <c r="Z40" s="3"/>
      <c r="AA40" s="3"/>
      <c r="AB40" s="3"/>
      <c r="AC40" s="3"/>
    </row>
    <row r="41" spans="1:29" ht="47.25" customHeight="1" x14ac:dyDescent="0.35">
      <c r="A41" s="1"/>
      <c r="B41" s="1"/>
      <c r="C41" s="32"/>
      <c r="D41" s="3"/>
      <c r="E41" s="3"/>
      <c r="F41" s="3"/>
      <c r="G41" s="3"/>
      <c r="H41" s="15"/>
      <c r="I41" s="15"/>
      <c r="J41" s="3"/>
      <c r="K41" s="3"/>
      <c r="L41" s="3"/>
      <c r="M41" s="3"/>
      <c r="N41" s="3"/>
      <c r="O41" s="3"/>
      <c r="P41" s="3"/>
      <c r="Q41" s="3"/>
      <c r="R41" s="3"/>
      <c r="S41" s="3"/>
      <c r="T41" s="3"/>
      <c r="U41" s="16"/>
      <c r="V41" s="3"/>
      <c r="W41" s="3"/>
      <c r="X41" s="3"/>
      <c r="Y41" s="3"/>
      <c r="Z41" s="3"/>
      <c r="AA41" s="3"/>
      <c r="AB41" s="3"/>
      <c r="AC41" s="3"/>
    </row>
    <row r="42" spans="1:29" ht="47.25" customHeight="1" x14ac:dyDescent="0.35">
      <c r="A42" s="1"/>
      <c r="B42" s="1"/>
      <c r="C42" s="32"/>
      <c r="D42" s="3"/>
      <c r="E42" s="3"/>
      <c r="F42" s="3"/>
      <c r="G42" s="3"/>
      <c r="H42" s="15"/>
      <c r="I42" s="15"/>
      <c r="J42" s="3"/>
      <c r="K42" s="3"/>
      <c r="L42" s="3"/>
      <c r="M42" s="3"/>
      <c r="N42" s="3"/>
      <c r="O42" s="3"/>
      <c r="P42" s="3"/>
      <c r="Q42" s="3"/>
      <c r="R42" s="3"/>
      <c r="S42" s="3"/>
      <c r="T42" s="3"/>
      <c r="U42" s="16"/>
      <c r="V42" s="3"/>
      <c r="W42" s="3"/>
      <c r="X42" s="3"/>
      <c r="Y42" s="3"/>
      <c r="Z42" s="3"/>
      <c r="AA42" s="3"/>
      <c r="AB42" s="3"/>
      <c r="AC42" s="3"/>
    </row>
    <row r="43" spans="1:29" ht="47.25" customHeight="1" x14ac:dyDescent="0.35">
      <c r="A43" s="1"/>
      <c r="B43" s="1"/>
      <c r="C43" s="32"/>
      <c r="D43" s="3"/>
      <c r="E43" s="3"/>
      <c r="F43" s="3"/>
      <c r="G43" s="3"/>
      <c r="H43" s="15"/>
      <c r="I43" s="15"/>
      <c r="J43" s="3"/>
      <c r="K43" s="3"/>
      <c r="L43" s="3"/>
      <c r="M43" s="3"/>
      <c r="N43" s="3"/>
      <c r="O43" s="3"/>
      <c r="P43" s="3"/>
      <c r="Q43" s="3"/>
      <c r="R43" s="3"/>
      <c r="S43" s="3"/>
      <c r="T43" s="3"/>
      <c r="U43" s="16"/>
      <c r="V43" s="3"/>
      <c r="W43" s="3"/>
      <c r="X43" s="3"/>
      <c r="Y43" s="3"/>
      <c r="Z43" s="3"/>
      <c r="AA43" s="3"/>
      <c r="AB43" s="3"/>
      <c r="AC43" s="3"/>
    </row>
    <row r="44" spans="1:29" ht="47.25" customHeight="1" x14ac:dyDescent="0.35">
      <c r="A44" s="1"/>
      <c r="B44" s="1"/>
      <c r="C44" s="32"/>
      <c r="D44" s="3"/>
      <c r="E44" s="3"/>
      <c r="F44" s="3"/>
      <c r="G44" s="3"/>
      <c r="H44" s="15"/>
      <c r="I44" s="15"/>
      <c r="J44" s="3"/>
      <c r="K44" s="3"/>
      <c r="L44" s="3"/>
      <c r="M44" s="3"/>
      <c r="N44" s="3"/>
      <c r="O44" s="3"/>
      <c r="P44" s="3"/>
      <c r="Q44" s="3"/>
      <c r="R44" s="3"/>
      <c r="S44" s="3"/>
      <c r="T44" s="3"/>
      <c r="U44" s="16"/>
      <c r="V44" s="3"/>
      <c r="W44" s="3"/>
      <c r="X44" s="3"/>
      <c r="Y44" s="3"/>
      <c r="Z44" s="3"/>
      <c r="AA44" s="3"/>
      <c r="AB44" s="3"/>
      <c r="AC44" s="3"/>
    </row>
    <row r="45" spans="1:29" ht="47.25" customHeight="1" x14ac:dyDescent="0.35">
      <c r="A45" s="1"/>
      <c r="B45" s="1"/>
      <c r="C45" s="32"/>
      <c r="D45" s="3"/>
      <c r="E45" s="3"/>
      <c r="F45" s="3"/>
      <c r="G45" s="3"/>
      <c r="H45" s="15"/>
      <c r="I45" s="15"/>
      <c r="J45" s="3"/>
      <c r="K45" s="3"/>
      <c r="L45" s="3"/>
      <c r="M45" s="3"/>
      <c r="N45" s="3"/>
      <c r="O45" s="3"/>
      <c r="P45" s="3"/>
      <c r="Q45" s="3"/>
      <c r="R45" s="3"/>
      <c r="S45" s="3"/>
      <c r="T45" s="3"/>
      <c r="U45" s="16"/>
      <c r="V45" s="3"/>
      <c r="W45" s="3"/>
      <c r="X45" s="3"/>
      <c r="Y45" s="3"/>
      <c r="Z45" s="3"/>
      <c r="AA45" s="3"/>
      <c r="AB45" s="3"/>
      <c r="AC45" s="3"/>
    </row>
    <row r="46" spans="1:29" ht="47.25" customHeight="1" x14ac:dyDescent="0.35">
      <c r="A46" s="3"/>
      <c r="B46" s="3"/>
      <c r="C46" s="32"/>
      <c r="D46" s="3"/>
      <c r="E46" s="3"/>
      <c r="F46" s="3"/>
      <c r="G46" s="3"/>
      <c r="H46" s="33"/>
      <c r="I46" s="3"/>
      <c r="J46" s="3"/>
      <c r="K46" s="3"/>
      <c r="L46" s="3"/>
      <c r="M46" s="3"/>
      <c r="N46" s="15"/>
      <c r="O46" s="15"/>
      <c r="P46" s="15"/>
      <c r="Q46" s="15"/>
      <c r="R46" s="15"/>
      <c r="S46" s="3"/>
      <c r="T46" s="3"/>
      <c r="U46" s="16"/>
      <c r="V46" s="3"/>
      <c r="W46" s="3"/>
      <c r="X46" s="3"/>
      <c r="Y46" s="3"/>
      <c r="Z46" s="3"/>
      <c r="AA46" s="3"/>
      <c r="AB46" s="3"/>
      <c r="AC46" s="3"/>
    </row>
    <row r="47" spans="1:29" ht="47.25" customHeight="1" x14ac:dyDescent="0.35">
      <c r="A47" s="1"/>
      <c r="B47" s="1"/>
      <c r="C47" s="32"/>
      <c r="D47" s="3"/>
      <c r="E47" s="3"/>
      <c r="F47" s="3"/>
      <c r="G47" s="3"/>
      <c r="H47" s="15"/>
      <c r="I47" s="15"/>
      <c r="J47" s="3"/>
      <c r="K47" s="3"/>
      <c r="L47" s="3"/>
      <c r="M47" s="3"/>
      <c r="N47" s="3"/>
      <c r="O47" s="3"/>
      <c r="P47" s="3"/>
      <c r="Q47" s="3"/>
      <c r="R47" s="3"/>
      <c r="S47" s="3"/>
      <c r="T47" s="3"/>
      <c r="U47" s="16"/>
      <c r="V47" s="3"/>
      <c r="W47" s="3"/>
      <c r="X47" s="3"/>
      <c r="Y47" s="3"/>
      <c r="Z47" s="3"/>
      <c r="AA47" s="3"/>
      <c r="AB47" s="3"/>
      <c r="AC47" s="3"/>
    </row>
    <row r="48" spans="1:29" ht="47.25" customHeight="1" x14ac:dyDescent="0.35">
      <c r="A48" s="1"/>
      <c r="B48" s="1"/>
      <c r="C48" s="32"/>
      <c r="D48" s="3"/>
      <c r="E48" s="3"/>
      <c r="F48" s="3"/>
      <c r="G48" s="3"/>
      <c r="H48" s="15"/>
      <c r="I48" s="15"/>
      <c r="J48" s="3"/>
      <c r="K48" s="3"/>
      <c r="L48" s="3"/>
      <c r="M48" s="3"/>
      <c r="N48" s="3"/>
      <c r="O48" s="3"/>
      <c r="P48" s="3"/>
      <c r="Q48" s="3"/>
      <c r="R48" s="3"/>
      <c r="S48" s="3"/>
      <c r="T48" s="3"/>
      <c r="U48" s="16"/>
      <c r="V48" s="3"/>
      <c r="W48" s="3"/>
      <c r="X48" s="3"/>
      <c r="Y48" s="3"/>
      <c r="Z48" s="3"/>
      <c r="AA48" s="3"/>
      <c r="AB48" s="3"/>
      <c r="AC48" s="3"/>
    </row>
    <row r="49" spans="1:29" ht="47.25" customHeight="1" x14ac:dyDescent="0.35">
      <c r="A49" s="1"/>
      <c r="B49" s="1"/>
      <c r="C49" s="32"/>
      <c r="D49" s="3"/>
      <c r="E49" s="3"/>
      <c r="F49" s="3"/>
      <c r="G49" s="3"/>
      <c r="H49" s="15"/>
      <c r="I49" s="15"/>
      <c r="J49" s="3"/>
      <c r="K49" s="3"/>
      <c r="L49" s="3"/>
      <c r="M49" s="3"/>
      <c r="N49" s="3"/>
      <c r="O49" s="3"/>
      <c r="P49" s="3"/>
      <c r="Q49" s="3"/>
      <c r="R49" s="3"/>
      <c r="S49" s="3"/>
      <c r="T49" s="3"/>
      <c r="U49" s="16"/>
      <c r="V49" s="3"/>
      <c r="W49" s="3"/>
      <c r="X49" s="3"/>
      <c r="Y49" s="3"/>
      <c r="Z49" s="3"/>
      <c r="AA49" s="3"/>
      <c r="AB49" s="3"/>
      <c r="AC49" s="3"/>
    </row>
    <row r="50" spans="1:29" ht="47.25" customHeight="1" x14ac:dyDescent="0.35">
      <c r="A50" s="1"/>
      <c r="B50" s="1"/>
      <c r="C50" s="32"/>
      <c r="D50" s="3"/>
      <c r="E50" s="3"/>
      <c r="F50" s="3"/>
      <c r="G50" s="3"/>
      <c r="H50" s="15"/>
      <c r="I50" s="15"/>
      <c r="J50" s="3"/>
      <c r="K50" s="3"/>
      <c r="L50" s="3"/>
      <c r="M50" s="3"/>
      <c r="N50" s="3"/>
      <c r="O50" s="3"/>
      <c r="P50" s="3"/>
      <c r="Q50" s="3"/>
      <c r="R50" s="3"/>
      <c r="S50" s="3"/>
      <c r="T50" s="3"/>
      <c r="U50" s="16"/>
      <c r="V50" s="3"/>
      <c r="W50" s="3"/>
      <c r="X50" s="3"/>
      <c r="Y50" s="3"/>
      <c r="Z50" s="3"/>
      <c r="AA50" s="3"/>
      <c r="AB50" s="3"/>
      <c r="AC50" s="3"/>
    </row>
    <row r="51" spans="1:29" ht="47.25" customHeight="1" x14ac:dyDescent="0.35">
      <c r="A51" s="1"/>
      <c r="B51" s="1"/>
      <c r="C51" s="32"/>
      <c r="D51" s="3"/>
      <c r="E51" s="3"/>
      <c r="F51" s="3"/>
      <c r="G51" s="3"/>
      <c r="H51" s="15"/>
      <c r="I51" s="15"/>
      <c r="J51" s="3"/>
      <c r="K51" s="3"/>
      <c r="L51" s="3"/>
      <c r="M51" s="3"/>
      <c r="N51" s="3"/>
      <c r="O51" s="3"/>
      <c r="P51" s="3"/>
      <c r="Q51" s="3"/>
      <c r="R51" s="3"/>
      <c r="S51" s="3"/>
      <c r="T51" s="3"/>
      <c r="U51" s="16"/>
      <c r="V51" s="3"/>
      <c r="W51" s="3"/>
      <c r="X51" s="3"/>
      <c r="Y51" s="3"/>
      <c r="Z51" s="3"/>
      <c r="AA51" s="3"/>
      <c r="AB51" s="3"/>
      <c r="AC51" s="3"/>
    </row>
    <row r="52" spans="1:29" ht="47.25" customHeight="1" x14ac:dyDescent="0.35">
      <c r="A52" s="1"/>
      <c r="B52" s="1"/>
      <c r="C52" s="32"/>
      <c r="D52" s="3"/>
      <c r="E52" s="3"/>
      <c r="F52" s="3"/>
      <c r="G52" s="3"/>
      <c r="H52" s="15"/>
      <c r="I52" s="15"/>
      <c r="J52" s="3"/>
      <c r="K52" s="3"/>
      <c r="L52" s="3"/>
      <c r="M52" s="3"/>
      <c r="N52" s="3"/>
      <c r="O52" s="3"/>
      <c r="P52" s="3"/>
      <c r="Q52" s="3"/>
      <c r="R52" s="3"/>
      <c r="S52" s="3"/>
      <c r="T52" s="3"/>
      <c r="U52" s="16"/>
      <c r="V52" s="3"/>
      <c r="W52" s="3"/>
      <c r="X52" s="3"/>
      <c r="Y52" s="3"/>
      <c r="Z52" s="3"/>
      <c r="AA52" s="3"/>
      <c r="AB52" s="3"/>
      <c r="AC52" s="3"/>
    </row>
    <row r="53" spans="1:29" ht="47.25" customHeight="1" x14ac:dyDescent="0.35">
      <c r="A53" s="1"/>
      <c r="B53" s="1"/>
      <c r="C53" s="32"/>
      <c r="D53" s="3"/>
      <c r="E53" s="3"/>
      <c r="F53" s="3"/>
      <c r="G53" s="3"/>
      <c r="H53" s="15"/>
      <c r="I53" s="15"/>
      <c r="J53" s="3"/>
      <c r="K53" s="3"/>
      <c r="L53" s="3"/>
      <c r="M53" s="3"/>
      <c r="N53" s="3"/>
      <c r="O53" s="3"/>
      <c r="P53" s="3"/>
      <c r="Q53" s="3"/>
      <c r="R53" s="3"/>
      <c r="S53" s="3"/>
      <c r="T53" s="3"/>
      <c r="U53" s="16"/>
      <c r="V53" s="3"/>
      <c r="W53" s="3"/>
      <c r="X53" s="3"/>
      <c r="Y53" s="3"/>
      <c r="Z53" s="3"/>
      <c r="AA53" s="3"/>
      <c r="AB53" s="3"/>
      <c r="AC53" s="3"/>
    </row>
    <row r="54" spans="1:29" ht="47.25" customHeight="1" x14ac:dyDescent="0.35">
      <c r="A54" s="1"/>
      <c r="B54" s="1"/>
      <c r="C54" s="32"/>
      <c r="D54" s="3"/>
      <c r="E54" s="3"/>
      <c r="F54" s="3"/>
      <c r="G54" s="3"/>
      <c r="H54" s="15"/>
      <c r="I54" s="15"/>
      <c r="J54" s="3"/>
      <c r="K54" s="3"/>
      <c r="L54" s="3"/>
      <c r="M54" s="3"/>
      <c r="N54" s="3"/>
      <c r="O54" s="3"/>
      <c r="P54" s="3"/>
      <c r="Q54" s="3"/>
      <c r="R54" s="3"/>
      <c r="S54" s="3"/>
      <c r="T54" s="3"/>
      <c r="U54" s="16"/>
      <c r="V54" s="3"/>
      <c r="W54" s="3"/>
      <c r="X54" s="3"/>
      <c r="Y54" s="3"/>
      <c r="Z54" s="3"/>
      <c r="AA54" s="3"/>
      <c r="AB54" s="3"/>
      <c r="AC54" s="3"/>
    </row>
    <row r="55" spans="1:29" ht="47.25" customHeight="1" x14ac:dyDescent="0.35">
      <c r="A55" s="1"/>
      <c r="B55" s="1"/>
      <c r="C55" s="32"/>
      <c r="D55" s="3"/>
      <c r="E55" s="3"/>
      <c r="F55" s="3"/>
      <c r="G55" s="3"/>
      <c r="H55" s="15"/>
      <c r="I55" s="15"/>
      <c r="J55" s="3"/>
      <c r="K55" s="3"/>
      <c r="L55" s="3"/>
      <c r="M55" s="3"/>
      <c r="N55" s="3"/>
      <c r="O55" s="3"/>
      <c r="P55" s="3"/>
      <c r="Q55" s="3"/>
      <c r="R55" s="3"/>
      <c r="S55" s="3"/>
      <c r="T55" s="3"/>
      <c r="U55" s="16"/>
      <c r="V55" s="3"/>
      <c r="W55" s="3"/>
      <c r="X55" s="3"/>
      <c r="Y55" s="3"/>
      <c r="Z55" s="3"/>
      <c r="AA55" s="3"/>
      <c r="AB55" s="3"/>
      <c r="AC55" s="3"/>
    </row>
    <row r="56" spans="1:29" ht="47.25" customHeight="1" x14ac:dyDescent="0.35">
      <c r="A56" s="1"/>
      <c r="B56" s="1"/>
      <c r="C56" s="32"/>
      <c r="D56" s="3"/>
      <c r="E56" s="3"/>
      <c r="F56" s="3"/>
      <c r="G56" s="3"/>
      <c r="H56" s="15"/>
      <c r="I56" s="15"/>
      <c r="J56" s="3"/>
      <c r="K56" s="3"/>
      <c r="L56" s="3"/>
      <c r="M56" s="3"/>
      <c r="N56" s="3"/>
      <c r="O56" s="3"/>
      <c r="P56" s="3"/>
      <c r="Q56" s="3"/>
      <c r="R56" s="3"/>
      <c r="S56" s="3"/>
      <c r="T56" s="3"/>
      <c r="U56" s="16"/>
      <c r="V56" s="3"/>
      <c r="W56" s="3"/>
      <c r="X56" s="3"/>
      <c r="Y56" s="3"/>
      <c r="Z56" s="3"/>
      <c r="AA56" s="3"/>
      <c r="AB56" s="3"/>
      <c r="AC56" s="3"/>
    </row>
    <row r="57" spans="1:29" ht="47.25" customHeight="1" x14ac:dyDescent="0.35">
      <c r="A57" s="1"/>
      <c r="B57" s="1"/>
      <c r="C57" s="32"/>
      <c r="D57" s="3"/>
      <c r="E57" s="3"/>
      <c r="F57" s="3"/>
      <c r="G57" s="3"/>
      <c r="H57" s="15"/>
      <c r="I57" s="15"/>
      <c r="J57" s="3"/>
      <c r="K57" s="3"/>
      <c r="L57" s="3"/>
      <c r="M57" s="3"/>
      <c r="N57" s="3"/>
      <c r="O57" s="3"/>
      <c r="P57" s="3"/>
      <c r="Q57" s="3"/>
      <c r="R57" s="3"/>
      <c r="S57" s="3"/>
      <c r="T57" s="3"/>
      <c r="U57" s="16"/>
      <c r="V57" s="3"/>
      <c r="W57" s="3"/>
      <c r="X57" s="3"/>
      <c r="Y57" s="3"/>
      <c r="Z57" s="3"/>
      <c r="AA57" s="3"/>
      <c r="AB57" s="3"/>
      <c r="AC57" s="3"/>
    </row>
    <row r="58" spans="1:29" ht="47.25" customHeight="1" x14ac:dyDescent="0.35">
      <c r="A58" s="1"/>
      <c r="B58" s="1"/>
      <c r="C58" s="32"/>
      <c r="D58" s="3"/>
      <c r="E58" s="3"/>
      <c r="F58" s="3"/>
      <c r="G58" s="3"/>
      <c r="H58" s="15"/>
      <c r="I58" s="15"/>
      <c r="J58" s="3"/>
      <c r="K58" s="3"/>
      <c r="L58" s="3"/>
      <c r="M58" s="3"/>
      <c r="N58" s="3"/>
      <c r="O58" s="3"/>
      <c r="P58" s="3"/>
      <c r="Q58" s="3"/>
      <c r="R58" s="3"/>
      <c r="S58" s="3"/>
      <c r="T58" s="3"/>
      <c r="U58" s="16"/>
      <c r="V58" s="3"/>
      <c r="W58" s="3"/>
      <c r="X58" s="3"/>
      <c r="Y58" s="3"/>
      <c r="Z58" s="3"/>
      <c r="AA58" s="3"/>
      <c r="AB58" s="3"/>
      <c r="AC58" s="3"/>
    </row>
    <row r="59" spans="1:29" ht="47.25" customHeight="1" x14ac:dyDescent="0.35">
      <c r="A59" s="1"/>
      <c r="B59" s="1"/>
      <c r="C59" s="32"/>
      <c r="D59" s="3"/>
      <c r="E59" s="3"/>
      <c r="F59" s="3"/>
      <c r="G59" s="3"/>
      <c r="H59" s="15"/>
      <c r="I59" s="15"/>
      <c r="J59" s="3"/>
      <c r="K59" s="3"/>
      <c r="L59" s="3"/>
      <c r="M59" s="3"/>
      <c r="N59" s="3"/>
      <c r="O59" s="3"/>
      <c r="P59" s="3"/>
      <c r="Q59" s="3"/>
      <c r="R59" s="3"/>
      <c r="S59" s="3"/>
      <c r="T59" s="3"/>
      <c r="U59" s="16"/>
      <c r="V59" s="3"/>
      <c r="W59" s="3"/>
      <c r="X59" s="3"/>
      <c r="Y59" s="3"/>
      <c r="Z59" s="3"/>
      <c r="AA59" s="3"/>
      <c r="AB59" s="3"/>
      <c r="AC59" s="3"/>
    </row>
    <row r="60" spans="1:29" ht="47.25" customHeight="1" x14ac:dyDescent="0.35">
      <c r="A60" s="1"/>
      <c r="B60" s="1"/>
      <c r="C60" s="32"/>
      <c r="D60" s="3"/>
      <c r="E60" s="3"/>
      <c r="F60" s="3"/>
      <c r="G60" s="3"/>
      <c r="H60" s="15"/>
      <c r="I60" s="15"/>
      <c r="J60" s="3"/>
      <c r="K60" s="3"/>
      <c r="L60" s="3"/>
      <c r="M60" s="3"/>
      <c r="N60" s="3"/>
      <c r="O60" s="3"/>
      <c r="P60" s="3"/>
      <c r="Q60" s="3"/>
      <c r="R60" s="3"/>
      <c r="S60" s="3"/>
      <c r="T60" s="3"/>
      <c r="U60" s="16"/>
      <c r="V60" s="3"/>
      <c r="W60" s="3"/>
      <c r="X60" s="3"/>
      <c r="Y60" s="3"/>
      <c r="Z60" s="3"/>
      <c r="AA60" s="3"/>
      <c r="AB60" s="3"/>
      <c r="AC60" s="3"/>
    </row>
    <row r="61" spans="1:29" ht="47.25" customHeight="1" x14ac:dyDescent="0.35">
      <c r="A61" s="1"/>
      <c r="B61" s="1"/>
      <c r="C61" s="32"/>
      <c r="D61" s="3"/>
      <c r="E61" s="3"/>
      <c r="F61" s="3"/>
      <c r="G61" s="3"/>
      <c r="H61" s="15"/>
      <c r="I61" s="15"/>
      <c r="J61" s="3"/>
      <c r="K61" s="3"/>
      <c r="L61" s="3"/>
      <c r="M61" s="3"/>
      <c r="N61" s="3"/>
      <c r="O61" s="3"/>
      <c r="P61" s="3"/>
      <c r="Q61" s="3"/>
      <c r="R61" s="3"/>
      <c r="S61" s="3"/>
      <c r="T61" s="3"/>
      <c r="U61" s="16"/>
      <c r="V61" s="3"/>
      <c r="W61" s="3"/>
      <c r="X61" s="3"/>
      <c r="Y61" s="3"/>
      <c r="Z61" s="3"/>
      <c r="AA61" s="3"/>
      <c r="AB61" s="3"/>
      <c r="AC61" s="3"/>
    </row>
    <row r="62" spans="1:29" ht="47.25" customHeight="1" x14ac:dyDescent="0.35">
      <c r="A62" s="1"/>
      <c r="B62" s="1"/>
      <c r="C62" s="32"/>
      <c r="D62" s="3"/>
      <c r="E62" s="3"/>
      <c r="F62" s="3"/>
      <c r="G62" s="3"/>
      <c r="H62" s="15"/>
      <c r="I62" s="15"/>
      <c r="J62" s="3"/>
      <c r="K62" s="3"/>
      <c r="L62" s="3"/>
      <c r="M62" s="3"/>
      <c r="N62" s="3"/>
      <c r="O62" s="3"/>
      <c r="P62" s="3"/>
      <c r="Q62" s="3"/>
      <c r="R62" s="3"/>
      <c r="S62" s="3"/>
      <c r="T62" s="3"/>
      <c r="U62" s="16"/>
      <c r="V62" s="3"/>
      <c r="W62" s="3"/>
      <c r="X62" s="3"/>
      <c r="Y62" s="3"/>
      <c r="Z62" s="3"/>
      <c r="AA62" s="3"/>
      <c r="AB62" s="3"/>
      <c r="AC62" s="3"/>
    </row>
    <row r="63" spans="1:29" ht="47.25" customHeight="1" x14ac:dyDescent="0.35">
      <c r="A63" s="1"/>
      <c r="B63" s="1"/>
      <c r="C63" s="32"/>
      <c r="D63" s="3"/>
      <c r="E63" s="3"/>
      <c r="F63" s="3"/>
      <c r="G63" s="3"/>
      <c r="H63" s="15"/>
      <c r="I63" s="15"/>
      <c r="J63" s="3"/>
      <c r="K63" s="3"/>
      <c r="L63" s="3"/>
      <c r="M63" s="3"/>
      <c r="N63" s="3"/>
      <c r="O63" s="3"/>
      <c r="P63" s="3"/>
      <c r="Q63" s="3"/>
      <c r="R63" s="3"/>
      <c r="S63" s="3"/>
      <c r="T63" s="3"/>
      <c r="U63" s="16"/>
      <c r="V63" s="3"/>
      <c r="W63" s="3"/>
      <c r="X63" s="3"/>
      <c r="Y63" s="3"/>
      <c r="Z63" s="3"/>
      <c r="AA63" s="3"/>
      <c r="AB63" s="3"/>
      <c r="AC63" s="3"/>
    </row>
    <row r="64" spans="1:29" ht="47.25" customHeight="1" x14ac:dyDescent="0.35">
      <c r="A64" s="1"/>
      <c r="B64" s="1"/>
      <c r="C64" s="32"/>
      <c r="D64" s="3"/>
      <c r="E64" s="3"/>
      <c r="F64" s="3"/>
      <c r="G64" s="3"/>
      <c r="H64" s="15"/>
      <c r="I64" s="15"/>
      <c r="J64" s="3"/>
      <c r="K64" s="3"/>
      <c r="L64" s="3"/>
      <c r="M64" s="3"/>
      <c r="N64" s="3"/>
      <c r="O64" s="3"/>
      <c r="P64" s="3"/>
      <c r="Q64" s="3"/>
      <c r="R64" s="3"/>
      <c r="S64" s="3"/>
      <c r="T64" s="3"/>
      <c r="U64" s="16"/>
      <c r="V64" s="3"/>
      <c r="W64" s="3"/>
      <c r="X64" s="3"/>
      <c r="Y64" s="3"/>
      <c r="Z64" s="3"/>
      <c r="AA64" s="3"/>
      <c r="AB64" s="3"/>
      <c r="AC64" s="3"/>
    </row>
    <row r="65" spans="1:29" ht="47.25" customHeight="1" x14ac:dyDescent="0.35">
      <c r="A65" s="1"/>
      <c r="B65" s="1"/>
      <c r="C65" s="32"/>
      <c r="D65" s="3"/>
      <c r="E65" s="3"/>
      <c r="F65" s="3"/>
      <c r="G65" s="3"/>
      <c r="H65" s="15"/>
      <c r="I65" s="15"/>
      <c r="J65" s="3"/>
      <c r="K65" s="3"/>
      <c r="L65" s="3"/>
      <c r="M65" s="3"/>
      <c r="N65" s="3"/>
      <c r="O65" s="3"/>
      <c r="P65" s="3"/>
      <c r="Q65" s="3"/>
      <c r="R65" s="3"/>
      <c r="S65" s="3"/>
      <c r="T65" s="3"/>
      <c r="U65" s="16"/>
      <c r="V65" s="3"/>
      <c r="W65" s="3"/>
      <c r="X65" s="3"/>
      <c r="Y65" s="3"/>
      <c r="Z65" s="3"/>
      <c r="AA65" s="3"/>
      <c r="AB65" s="3"/>
      <c r="AC65" s="3"/>
    </row>
    <row r="66" spans="1:29" ht="47.25" customHeight="1" x14ac:dyDescent="0.35">
      <c r="A66" s="1"/>
      <c r="B66" s="1"/>
      <c r="C66" s="32"/>
      <c r="D66" s="3"/>
      <c r="E66" s="3"/>
      <c r="F66" s="3"/>
      <c r="G66" s="3"/>
      <c r="H66" s="15"/>
      <c r="I66" s="15"/>
      <c r="J66" s="3"/>
      <c r="K66" s="3"/>
      <c r="L66" s="3"/>
      <c r="M66" s="3"/>
      <c r="N66" s="3"/>
      <c r="O66" s="3"/>
      <c r="P66" s="3"/>
      <c r="Q66" s="3"/>
      <c r="R66" s="3"/>
      <c r="S66" s="3"/>
      <c r="T66" s="3"/>
      <c r="U66" s="16"/>
      <c r="V66" s="3"/>
      <c r="W66" s="3"/>
      <c r="X66" s="3"/>
      <c r="Y66" s="3"/>
      <c r="Z66" s="3"/>
      <c r="AA66" s="3"/>
      <c r="AB66" s="3"/>
      <c r="AC66" s="3"/>
    </row>
    <row r="67" spans="1:29" ht="47.25" customHeight="1" x14ac:dyDescent="0.35">
      <c r="A67" s="1"/>
      <c r="B67" s="1"/>
      <c r="C67" s="32"/>
      <c r="D67" s="3"/>
      <c r="E67" s="3"/>
      <c r="F67" s="3"/>
      <c r="G67" s="3"/>
      <c r="H67" s="15"/>
      <c r="I67" s="15"/>
      <c r="J67" s="3"/>
      <c r="K67" s="3"/>
      <c r="L67" s="3"/>
      <c r="M67" s="3"/>
      <c r="N67" s="3"/>
      <c r="O67" s="3"/>
      <c r="P67" s="3"/>
      <c r="Q67" s="3"/>
      <c r="R67" s="3"/>
      <c r="S67" s="3"/>
      <c r="T67" s="3"/>
      <c r="U67" s="16"/>
      <c r="V67" s="3"/>
      <c r="W67" s="3"/>
      <c r="X67" s="3"/>
      <c r="Y67" s="3"/>
      <c r="Z67" s="3"/>
      <c r="AA67" s="3"/>
      <c r="AB67" s="3"/>
      <c r="AC67" s="3"/>
    </row>
    <row r="68" spans="1:29" ht="47.25" customHeight="1" x14ac:dyDescent="0.35">
      <c r="A68" s="1"/>
      <c r="B68" s="1"/>
      <c r="C68" s="32"/>
      <c r="D68" s="3"/>
      <c r="E68" s="3"/>
      <c r="F68" s="3"/>
      <c r="G68" s="3"/>
      <c r="H68" s="15"/>
      <c r="I68" s="15"/>
      <c r="J68" s="3"/>
      <c r="K68" s="3"/>
      <c r="L68" s="3"/>
      <c r="M68" s="3"/>
      <c r="N68" s="3"/>
      <c r="O68" s="3"/>
      <c r="P68" s="3"/>
      <c r="Q68" s="3"/>
      <c r="R68" s="3"/>
      <c r="S68" s="3"/>
      <c r="T68" s="3"/>
      <c r="U68" s="16"/>
      <c r="V68" s="3"/>
      <c r="W68" s="3"/>
      <c r="X68" s="3"/>
      <c r="Y68" s="3"/>
      <c r="Z68" s="3"/>
      <c r="AA68" s="3"/>
      <c r="AB68" s="3"/>
      <c r="AC68" s="3"/>
    </row>
    <row r="69" spans="1:29" ht="47.25" customHeight="1" x14ac:dyDescent="0.35">
      <c r="A69" s="1"/>
      <c r="B69" s="1"/>
      <c r="C69" s="32"/>
      <c r="D69" s="3"/>
      <c r="E69" s="3"/>
      <c r="F69" s="3"/>
      <c r="G69" s="3"/>
      <c r="H69" s="15"/>
      <c r="I69" s="15"/>
      <c r="J69" s="3"/>
      <c r="K69" s="3"/>
      <c r="L69" s="3"/>
      <c r="M69" s="3"/>
      <c r="N69" s="3"/>
      <c r="O69" s="3"/>
      <c r="P69" s="3"/>
      <c r="Q69" s="3"/>
      <c r="R69" s="3"/>
      <c r="S69" s="3"/>
      <c r="T69" s="3"/>
      <c r="U69" s="16"/>
      <c r="V69" s="3"/>
      <c r="W69" s="3"/>
      <c r="X69" s="3"/>
      <c r="Y69" s="3"/>
      <c r="Z69" s="3"/>
      <c r="AA69" s="3"/>
      <c r="AB69" s="3"/>
      <c r="AC69" s="3"/>
    </row>
    <row r="70" spans="1:29" ht="47.25" customHeight="1" x14ac:dyDescent="0.35">
      <c r="A70" s="1"/>
      <c r="B70" s="1"/>
      <c r="C70" s="32"/>
      <c r="D70" s="3"/>
      <c r="E70" s="3"/>
      <c r="F70" s="3"/>
      <c r="G70" s="3"/>
      <c r="H70" s="15"/>
      <c r="I70" s="15"/>
      <c r="J70" s="3"/>
      <c r="K70" s="3"/>
      <c r="L70" s="3"/>
      <c r="M70" s="3"/>
      <c r="N70" s="3"/>
      <c r="O70" s="3"/>
      <c r="P70" s="3"/>
      <c r="Q70" s="3"/>
      <c r="R70" s="3"/>
      <c r="S70" s="3"/>
      <c r="T70" s="3"/>
      <c r="U70" s="16"/>
      <c r="V70" s="3"/>
      <c r="W70" s="3"/>
      <c r="X70" s="3"/>
      <c r="Y70" s="3"/>
      <c r="Z70" s="3"/>
      <c r="AA70" s="3"/>
      <c r="AB70" s="3"/>
      <c r="AC70" s="3"/>
    </row>
    <row r="71" spans="1:29" ht="47.25" customHeight="1" x14ac:dyDescent="0.35">
      <c r="A71" s="1"/>
      <c r="B71" s="1"/>
      <c r="C71" s="32"/>
      <c r="D71" s="3"/>
      <c r="E71" s="3"/>
      <c r="F71" s="3"/>
      <c r="G71" s="3"/>
      <c r="H71" s="15"/>
      <c r="I71" s="15"/>
      <c r="J71" s="3"/>
      <c r="K71" s="3"/>
      <c r="L71" s="3"/>
      <c r="M71" s="3"/>
      <c r="N71" s="3"/>
      <c r="O71" s="3"/>
      <c r="P71" s="3"/>
      <c r="Q71" s="3"/>
      <c r="R71" s="3"/>
      <c r="S71" s="3"/>
      <c r="T71" s="3"/>
      <c r="U71" s="16"/>
      <c r="V71" s="3"/>
      <c r="W71" s="3"/>
      <c r="X71" s="3"/>
      <c r="Y71" s="3"/>
      <c r="Z71" s="3"/>
      <c r="AA71" s="3"/>
      <c r="AB71" s="3"/>
      <c r="AC71" s="3"/>
    </row>
    <row r="72" spans="1:29" ht="47.25" customHeight="1" x14ac:dyDescent="0.35">
      <c r="A72" s="1"/>
      <c r="B72" s="1"/>
      <c r="C72" s="32"/>
      <c r="D72" s="3"/>
      <c r="E72" s="3"/>
      <c r="F72" s="3"/>
      <c r="G72" s="3"/>
      <c r="H72" s="15"/>
      <c r="I72" s="15"/>
      <c r="J72" s="3"/>
      <c r="K72" s="3"/>
      <c r="L72" s="3"/>
      <c r="M72" s="3"/>
      <c r="N72" s="3"/>
      <c r="O72" s="3"/>
      <c r="P72" s="3"/>
      <c r="Q72" s="3"/>
      <c r="R72" s="3"/>
      <c r="S72" s="3"/>
      <c r="T72" s="3"/>
      <c r="U72" s="16"/>
      <c r="V72" s="3"/>
      <c r="W72" s="3"/>
      <c r="X72" s="3"/>
      <c r="Y72" s="3"/>
      <c r="Z72" s="3"/>
      <c r="AA72" s="3"/>
      <c r="AB72" s="3"/>
      <c r="AC72" s="3"/>
    </row>
    <row r="73" spans="1:29" ht="47.25" customHeight="1" x14ac:dyDescent="0.35">
      <c r="A73" s="1"/>
      <c r="B73" s="1"/>
      <c r="C73" s="32"/>
      <c r="D73" s="3"/>
      <c r="E73" s="3"/>
      <c r="F73" s="3"/>
      <c r="G73" s="3"/>
      <c r="H73" s="15"/>
      <c r="I73" s="15"/>
      <c r="J73" s="3"/>
      <c r="K73" s="3"/>
      <c r="L73" s="3"/>
      <c r="M73" s="3"/>
      <c r="N73" s="3"/>
      <c r="O73" s="3"/>
      <c r="P73" s="3"/>
      <c r="Q73" s="3"/>
      <c r="R73" s="3"/>
      <c r="S73" s="3"/>
      <c r="T73" s="3"/>
      <c r="U73" s="16"/>
      <c r="V73" s="3"/>
      <c r="W73" s="3"/>
      <c r="X73" s="3"/>
      <c r="Y73" s="3"/>
      <c r="Z73" s="3"/>
      <c r="AA73" s="3"/>
      <c r="AB73" s="3"/>
      <c r="AC73" s="3"/>
    </row>
    <row r="74" spans="1:29" ht="47.25" customHeight="1" x14ac:dyDescent="0.35">
      <c r="A74" s="1"/>
      <c r="B74" s="1"/>
      <c r="C74" s="32"/>
      <c r="D74" s="3"/>
      <c r="E74" s="3"/>
      <c r="F74" s="3"/>
      <c r="G74" s="3"/>
      <c r="H74" s="15"/>
      <c r="I74" s="15"/>
      <c r="J74" s="3"/>
      <c r="K74" s="3"/>
      <c r="L74" s="3"/>
      <c r="M74" s="3"/>
      <c r="N74" s="3"/>
      <c r="O74" s="3"/>
      <c r="P74" s="3"/>
      <c r="Q74" s="3"/>
      <c r="R74" s="3"/>
      <c r="S74" s="3"/>
      <c r="T74" s="3"/>
      <c r="U74" s="16"/>
      <c r="V74" s="3"/>
      <c r="W74" s="3"/>
      <c r="X74" s="3"/>
      <c r="Y74" s="3"/>
      <c r="Z74" s="3"/>
      <c r="AA74" s="3"/>
      <c r="AB74" s="3"/>
      <c r="AC74" s="3"/>
    </row>
    <row r="75" spans="1:29" ht="47.25" customHeight="1" x14ac:dyDescent="0.35">
      <c r="A75" s="1"/>
      <c r="B75" s="1"/>
      <c r="C75" s="32"/>
      <c r="D75" s="3"/>
      <c r="E75" s="3"/>
      <c r="F75" s="3"/>
      <c r="G75" s="3"/>
      <c r="H75" s="15"/>
      <c r="I75" s="15"/>
      <c r="J75" s="3"/>
      <c r="K75" s="3"/>
      <c r="L75" s="3"/>
      <c r="M75" s="3"/>
      <c r="N75" s="3"/>
      <c r="O75" s="3"/>
      <c r="P75" s="3"/>
      <c r="Q75" s="3"/>
      <c r="R75" s="3"/>
      <c r="S75" s="3"/>
      <c r="T75" s="3"/>
      <c r="U75" s="16"/>
      <c r="V75" s="3"/>
      <c r="W75" s="3"/>
      <c r="X75" s="3"/>
      <c r="Y75" s="3"/>
      <c r="Z75" s="3"/>
      <c r="AA75" s="3"/>
      <c r="AB75" s="3"/>
      <c r="AC75" s="3"/>
    </row>
    <row r="76" spans="1:29" ht="47.25" customHeight="1" x14ac:dyDescent="0.35">
      <c r="A76" s="1"/>
      <c r="B76" s="1"/>
      <c r="C76" s="32"/>
      <c r="D76" s="3"/>
      <c r="E76" s="3"/>
      <c r="F76" s="3"/>
      <c r="G76" s="3"/>
      <c r="H76" s="15"/>
      <c r="I76" s="15"/>
      <c r="J76" s="3"/>
      <c r="K76" s="3"/>
      <c r="L76" s="3"/>
      <c r="M76" s="3"/>
      <c r="N76" s="3"/>
      <c r="O76" s="3"/>
      <c r="P76" s="3"/>
      <c r="Q76" s="3"/>
      <c r="R76" s="3"/>
      <c r="S76" s="3"/>
      <c r="T76" s="3"/>
      <c r="U76" s="16"/>
      <c r="V76" s="3"/>
      <c r="W76" s="3"/>
      <c r="X76" s="3"/>
      <c r="Y76" s="3"/>
      <c r="Z76" s="3"/>
      <c r="AA76" s="3"/>
      <c r="AB76" s="3"/>
      <c r="AC76" s="3"/>
    </row>
    <row r="77" spans="1:29" ht="47.25" customHeight="1" x14ac:dyDescent="0.35">
      <c r="A77" s="1"/>
      <c r="B77" s="1"/>
      <c r="C77" s="32"/>
      <c r="D77" s="3"/>
      <c r="E77" s="3"/>
      <c r="F77" s="3"/>
      <c r="G77" s="3"/>
      <c r="H77" s="15"/>
      <c r="I77" s="15"/>
      <c r="J77" s="3"/>
      <c r="K77" s="3"/>
      <c r="L77" s="3"/>
      <c r="M77" s="3"/>
      <c r="N77" s="3"/>
      <c r="O77" s="3"/>
      <c r="P77" s="3"/>
      <c r="Q77" s="3"/>
      <c r="R77" s="3"/>
      <c r="S77" s="3"/>
      <c r="T77" s="3"/>
      <c r="U77" s="16"/>
      <c r="V77" s="3"/>
      <c r="W77" s="3"/>
      <c r="X77" s="3"/>
      <c r="Y77" s="3"/>
      <c r="Z77" s="3"/>
      <c r="AA77" s="3"/>
      <c r="AB77" s="3"/>
      <c r="AC77" s="3"/>
    </row>
    <row r="78" spans="1:29" ht="47.25" customHeight="1" x14ac:dyDescent="0.35">
      <c r="A78" s="1"/>
      <c r="B78" s="1"/>
      <c r="C78" s="32"/>
      <c r="D78" s="3"/>
      <c r="E78" s="3"/>
      <c r="F78" s="3"/>
      <c r="G78" s="3"/>
      <c r="H78" s="15"/>
      <c r="I78" s="15"/>
      <c r="J78" s="3"/>
      <c r="K78" s="3"/>
      <c r="L78" s="3"/>
      <c r="M78" s="3"/>
      <c r="N78" s="3"/>
      <c r="O78" s="3"/>
      <c r="P78" s="3"/>
      <c r="Q78" s="3"/>
      <c r="R78" s="3"/>
      <c r="S78" s="3"/>
      <c r="T78" s="3"/>
      <c r="U78" s="16"/>
      <c r="V78" s="3"/>
      <c r="W78" s="3"/>
      <c r="X78" s="3"/>
      <c r="Y78" s="3"/>
      <c r="Z78" s="3"/>
      <c r="AA78" s="3"/>
      <c r="AB78" s="3"/>
      <c r="AC78" s="3"/>
    </row>
    <row r="79" spans="1:29" ht="47.25" customHeight="1" x14ac:dyDescent="0.35">
      <c r="A79" s="1"/>
      <c r="B79" s="1"/>
      <c r="C79" s="32"/>
      <c r="D79" s="3"/>
      <c r="E79" s="3"/>
      <c r="F79" s="3"/>
      <c r="G79" s="3"/>
      <c r="H79" s="15"/>
      <c r="I79" s="15"/>
      <c r="J79" s="3"/>
      <c r="K79" s="3"/>
      <c r="L79" s="3"/>
      <c r="M79" s="3"/>
      <c r="N79" s="3"/>
      <c r="O79" s="3"/>
      <c r="P79" s="3"/>
      <c r="Q79" s="3"/>
      <c r="R79" s="3"/>
      <c r="S79" s="3"/>
      <c r="T79" s="3"/>
      <c r="U79" s="16"/>
      <c r="V79" s="3"/>
      <c r="W79" s="3"/>
      <c r="X79" s="3"/>
      <c r="Y79" s="3"/>
      <c r="Z79" s="3"/>
      <c r="AA79" s="3"/>
      <c r="AB79" s="3"/>
      <c r="AC79" s="3"/>
    </row>
    <row r="80" spans="1:29" ht="47.25" customHeight="1" x14ac:dyDescent="0.35">
      <c r="A80" s="1"/>
      <c r="B80" s="1"/>
      <c r="C80" s="32"/>
      <c r="D80" s="3"/>
      <c r="E80" s="3"/>
      <c r="F80" s="3"/>
      <c r="G80" s="3"/>
      <c r="H80" s="15"/>
      <c r="I80" s="15"/>
      <c r="J80" s="3"/>
      <c r="K80" s="3"/>
      <c r="L80" s="3"/>
      <c r="M80" s="3"/>
      <c r="N80" s="3"/>
      <c r="O80" s="3"/>
      <c r="P80" s="3"/>
      <c r="Q80" s="3"/>
      <c r="R80" s="3"/>
      <c r="S80" s="3"/>
      <c r="T80" s="3"/>
      <c r="U80" s="16"/>
      <c r="V80" s="3"/>
      <c r="W80" s="3"/>
      <c r="X80" s="3"/>
      <c r="Y80" s="3"/>
      <c r="Z80" s="3"/>
      <c r="AA80" s="3"/>
      <c r="AB80" s="3"/>
      <c r="AC80" s="3"/>
    </row>
    <row r="81" spans="1:29" ht="47.25" customHeight="1" x14ac:dyDescent="0.35">
      <c r="A81" s="1"/>
      <c r="B81" s="1"/>
      <c r="C81" s="32"/>
      <c r="D81" s="3"/>
      <c r="E81" s="3"/>
      <c r="F81" s="3"/>
      <c r="G81" s="3"/>
      <c r="H81" s="15"/>
      <c r="I81" s="15"/>
      <c r="J81" s="3"/>
      <c r="K81" s="3"/>
      <c r="L81" s="3"/>
      <c r="M81" s="3"/>
      <c r="N81" s="3"/>
      <c r="O81" s="3"/>
      <c r="P81" s="3"/>
      <c r="Q81" s="3"/>
      <c r="R81" s="3"/>
      <c r="S81" s="3"/>
      <c r="T81" s="3"/>
      <c r="U81" s="16"/>
      <c r="V81" s="3"/>
      <c r="W81" s="3"/>
      <c r="X81" s="3"/>
      <c r="Y81" s="3"/>
      <c r="Z81" s="3"/>
      <c r="AA81" s="3"/>
      <c r="AB81" s="3"/>
      <c r="AC81" s="3"/>
    </row>
    <row r="82" spans="1:29" ht="47.25" customHeight="1" x14ac:dyDescent="0.35">
      <c r="A82" s="1"/>
      <c r="B82" s="1"/>
      <c r="C82" s="32"/>
      <c r="D82" s="3"/>
      <c r="E82" s="3"/>
      <c r="F82" s="3"/>
      <c r="G82" s="3"/>
      <c r="H82" s="15"/>
      <c r="I82" s="15"/>
      <c r="J82" s="3"/>
      <c r="K82" s="3"/>
      <c r="L82" s="3"/>
      <c r="M82" s="3"/>
      <c r="N82" s="3"/>
      <c r="O82" s="3"/>
      <c r="P82" s="3"/>
      <c r="Q82" s="3"/>
      <c r="R82" s="3"/>
      <c r="S82" s="3"/>
      <c r="T82" s="3"/>
      <c r="U82" s="16"/>
      <c r="V82" s="3"/>
      <c r="W82" s="3"/>
      <c r="X82" s="3"/>
      <c r="Y82" s="3"/>
      <c r="Z82" s="3"/>
      <c r="AA82" s="3"/>
      <c r="AB82" s="3"/>
      <c r="AC82" s="3"/>
    </row>
    <row r="83" spans="1:29" ht="47.25" customHeight="1" x14ac:dyDescent="0.35">
      <c r="A83" s="1"/>
      <c r="B83" s="1"/>
      <c r="C83" s="32"/>
      <c r="D83" s="3"/>
      <c r="E83" s="3"/>
      <c r="F83" s="3"/>
      <c r="G83" s="3"/>
      <c r="H83" s="15"/>
      <c r="I83" s="15"/>
      <c r="J83" s="3"/>
      <c r="K83" s="3"/>
      <c r="L83" s="3"/>
      <c r="M83" s="3"/>
      <c r="N83" s="3"/>
      <c r="O83" s="3"/>
      <c r="P83" s="3"/>
      <c r="Q83" s="3"/>
      <c r="R83" s="3"/>
      <c r="S83" s="3"/>
      <c r="T83" s="3"/>
      <c r="U83" s="16"/>
      <c r="V83" s="3"/>
      <c r="W83" s="3"/>
      <c r="X83" s="3"/>
      <c r="Y83" s="3"/>
      <c r="Z83" s="3"/>
      <c r="AA83" s="3"/>
      <c r="AB83" s="3"/>
      <c r="AC83" s="3"/>
    </row>
    <row r="84" spans="1:29" ht="47.25" customHeight="1" x14ac:dyDescent="0.35">
      <c r="A84" s="1"/>
      <c r="B84" s="1"/>
      <c r="C84" s="32"/>
      <c r="D84" s="3"/>
      <c r="E84" s="3"/>
      <c r="F84" s="3"/>
      <c r="G84" s="3"/>
      <c r="H84" s="15"/>
      <c r="I84" s="15"/>
      <c r="J84" s="3"/>
      <c r="K84" s="3"/>
      <c r="L84" s="3"/>
      <c r="M84" s="3"/>
      <c r="N84" s="3"/>
      <c r="O84" s="3"/>
      <c r="P84" s="3"/>
      <c r="Q84" s="3"/>
      <c r="R84" s="3"/>
      <c r="S84" s="3"/>
      <c r="T84" s="3"/>
      <c r="U84" s="16"/>
      <c r="V84" s="3"/>
      <c r="W84" s="3"/>
      <c r="X84" s="3"/>
      <c r="Y84" s="3"/>
      <c r="Z84" s="3"/>
      <c r="AA84" s="3"/>
      <c r="AB84" s="3"/>
      <c r="AC84" s="3"/>
    </row>
    <row r="85" spans="1:29" ht="47.25" customHeight="1" x14ac:dyDescent="0.35">
      <c r="A85" s="1"/>
      <c r="B85" s="1"/>
      <c r="C85" s="32"/>
      <c r="D85" s="3"/>
      <c r="E85" s="3"/>
      <c r="F85" s="3"/>
      <c r="G85" s="3"/>
      <c r="H85" s="15"/>
      <c r="I85" s="15"/>
      <c r="J85" s="3"/>
      <c r="K85" s="3"/>
      <c r="L85" s="3"/>
      <c r="M85" s="3"/>
      <c r="N85" s="3"/>
      <c r="O85" s="3"/>
      <c r="P85" s="3"/>
      <c r="Q85" s="3"/>
      <c r="R85" s="3"/>
      <c r="S85" s="3"/>
      <c r="T85" s="3"/>
      <c r="U85" s="16"/>
      <c r="V85" s="3"/>
      <c r="W85" s="3"/>
      <c r="X85" s="3"/>
      <c r="Y85" s="3"/>
      <c r="Z85" s="3"/>
      <c r="AA85" s="3"/>
      <c r="AB85" s="3"/>
      <c r="AC85" s="3"/>
    </row>
    <row r="86" spans="1:29" ht="47.25" customHeight="1" x14ac:dyDescent="0.35">
      <c r="A86" s="1"/>
      <c r="B86" s="1"/>
      <c r="C86" s="32"/>
      <c r="D86" s="3"/>
      <c r="E86" s="3"/>
      <c r="F86" s="3"/>
      <c r="G86" s="3"/>
      <c r="H86" s="15"/>
      <c r="I86" s="15"/>
      <c r="J86" s="3"/>
      <c r="K86" s="3"/>
      <c r="L86" s="3"/>
      <c r="M86" s="3"/>
      <c r="N86" s="3"/>
      <c r="O86" s="3"/>
      <c r="P86" s="3"/>
      <c r="Q86" s="3"/>
      <c r="R86" s="3"/>
      <c r="S86" s="3"/>
      <c r="T86" s="3"/>
      <c r="U86" s="16"/>
      <c r="V86" s="3"/>
      <c r="W86" s="3"/>
      <c r="X86" s="3"/>
      <c r="Y86" s="3"/>
      <c r="Z86" s="3"/>
      <c r="AA86" s="3"/>
      <c r="AB86" s="3"/>
      <c r="AC86" s="3"/>
    </row>
    <row r="87" spans="1:29" ht="47.25" customHeight="1" x14ac:dyDescent="0.35">
      <c r="A87" s="1"/>
      <c r="B87" s="1"/>
      <c r="C87" s="32"/>
      <c r="D87" s="3"/>
      <c r="E87" s="3"/>
      <c r="F87" s="3"/>
      <c r="G87" s="3"/>
      <c r="H87" s="15"/>
      <c r="I87" s="15"/>
      <c r="J87" s="3"/>
      <c r="K87" s="3"/>
      <c r="L87" s="3"/>
      <c r="M87" s="3"/>
      <c r="N87" s="3"/>
      <c r="O87" s="3"/>
      <c r="P87" s="3"/>
      <c r="Q87" s="3"/>
      <c r="R87" s="3"/>
      <c r="S87" s="3"/>
      <c r="T87" s="3"/>
      <c r="U87" s="16"/>
      <c r="V87" s="3"/>
      <c r="W87" s="3"/>
      <c r="X87" s="3"/>
      <c r="Y87" s="3"/>
      <c r="Z87" s="3"/>
      <c r="AA87" s="3"/>
      <c r="AB87" s="3"/>
      <c r="AC87" s="3"/>
    </row>
    <row r="88" spans="1:29" ht="47.25" customHeight="1" x14ac:dyDescent="0.35">
      <c r="A88" s="1"/>
      <c r="B88" s="1"/>
      <c r="C88" s="32"/>
      <c r="D88" s="3"/>
      <c r="E88" s="3"/>
      <c r="F88" s="3"/>
      <c r="G88" s="3"/>
      <c r="H88" s="15"/>
      <c r="I88" s="15"/>
      <c r="J88" s="3"/>
      <c r="K88" s="3"/>
      <c r="L88" s="3"/>
      <c r="M88" s="3"/>
      <c r="N88" s="3"/>
      <c r="O88" s="3"/>
      <c r="P88" s="3"/>
      <c r="Q88" s="3"/>
      <c r="R88" s="3"/>
      <c r="S88" s="3"/>
      <c r="T88" s="3"/>
      <c r="U88" s="16"/>
      <c r="V88" s="3"/>
      <c r="W88" s="3"/>
      <c r="X88" s="3"/>
      <c r="Y88" s="3"/>
      <c r="Z88" s="3"/>
      <c r="AA88" s="3"/>
      <c r="AB88" s="3"/>
      <c r="AC88" s="3"/>
    </row>
    <row r="89" spans="1:29" ht="47.25" customHeight="1" x14ac:dyDescent="0.35">
      <c r="A89" s="1"/>
      <c r="B89" s="1"/>
      <c r="C89" s="32"/>
      <c r="D89" s="3"/>
      <c r="E89" s="3"/>
      <c r="F89" s="3"/>
      <c r="G89" s="3"/>
      <c r="H89" s="15"/>
      <c r="I89" s="15"/>
      <c r="J89" s="3"/>
      <c r="K89" s="3"/>
      <c r="L89" s="3"/>
      <c r="M89" s="3"/>
      <c r="N89" s="3"/>
      <c r="O89" s="3"/>
      <c r="P89" s="3"/>
      <c r="Q89" s="3"/>
      <c r="R89" s="3"/>
      <c r="S89" s="3"/>
      <c r="T89" s="3"/>
      <c r="U89" s="16"/>
      <c r="V89" s="3"/>
      <c r="W89" s="3"/>
      <c r="X89" s="3"/>
      <c r="Y89" s="3"/>
      <c r="Z89" s="3"/>
      <c r="AA89" s="3"/>
      <c r="AB89" s="3"/>
      <c r="AC89" s="3"/>
    </row>
    <row r="90" spans="1:29" ht="47.25" customHeight="1" x14ac:dyDescent="0.35">
      <c r="A90" s="1"/>
      <c r="B90" s="1"/>
      <c r="C90" s="32"/>
      <c r="D90" s="3"/>
      <c r="E90" s="3"/>
      <c r="F90" s="3"/>
      <c r="G90" s="3"/>
      <c r="H90" s="15"/>
      <c r="I90" s="15"/>
      <c r="J90" s="3"/>
      <c r="K90" s="3"/>
      <c r="L90" s="3"/>
      <c r="M90" s="3"/>
      <c r="N90" s="3"/>
      <c r="O90" s="3"/>
      <c r="P90" s="3"/>
      <c r="Q90" s="3"/>
      <c r="R90" s="3"/>
      <c r="S90" s="3"/>
      <c r="T90" s="3"/>
      <c r="U90" s="16"/>
      <c r="V90" s="3"/>
      <c r="W90" s="3"/>
      <c r="X90" s="3"/>
      <c r="Y90" s="3"/>
      <c r="Z90" s="3"/>
      <c r="AA90" s="3"/>
      <c r="AB90" s="3"/>
      <c r="AC90" s="3"/>
    </row>
    <row r="91" spans="1:29" ht="47.25" customHeight="1" x14ac:dyDescent="0.35">
      <c r="A91" s="1"/>
      <c r="B91" s="1"/>
      <c r="C91" s="32"/>
      <c r="D91" s="3"/>
      <c r="E91" s="3"/>
      <c r="F91" s="3"/>
      <c r="G91" s="3"/>
      <c r="H91" s="15"/>
      <c r="I91" s="15"/>
      <c r="J91" s="3"/>
      <c r="K91" s="3"/>
      <c r="L91" s="3"/>
      <c r="M91" s="3"/>
      <c r="N91" s="3"/>
      <c r="O91" s="3"/>
      <c r="P91" s="3"/>
      <c r="Q91" s="3"/>
      <c r="R91" s="3"/>
      <c r="S91" s="3"/>
      <c r="T91" s="3"/>
      <c r="U91" s="16"/>
      <c r="V91" s="3"/>
      <c r="W91" s="3"/>
      <c r="X91" s="3"/>
      <c r="Y91" s="3"/>
      <c r="Z91" s="3"/>
      <c r="AA91" s="3"/>
      <c r="AB91" s="3"/>
      <c r="AC91" s="3"/>
    </row>
    <row r="92" spans="1:29" ht="47.25" customHeight="1" x14ac:dyDescent="0.35">
      <c r="A92" s="1"/>
      <c r="B92" s="1"/>
      <c r="C92" s="32"/>
      <c r="D92" s="3"/>
      <c r="E92" s="3"/>
      <c r="F92" s="3"/>
      <c r="G92" s="3"/>
      <c r="H92" s="15"/>
      <c r="I92" s="15"/>
      <c r="J92" s="3"/>
      <c r="K92" s="3"/>
      <c r="L92" s="3"/>
      <c r="M92" s="3"/>
      <c r="N92" s="3"/>
      <c r="O92" s="3"/>
      <c r="P92" s="3"/>
      <c r="Q92" s="3"/>
      <c r="R92" s="3"/>
      <c r="S92" s="3"/>
      <c r="T92" s="3"/>
      <c r="U92" s="16"/>
      <c r="V92" s="3"/>
      <c r="W92" s="3"/>
      <c r="X92" s="3"/>
      <c r="Y92" s="3"/>
      <c r="Z92" s="3"/>
      <c r="AA92" s="3"/>
      <c r="AB92" s="3"/>
      <c r="AC92" s="3"/>
    </row>
    <row r="93" spans="1:29" ht="47.25" customHeight="1" x14ac:dyDescent="0.35">
      <c r="A93" s="1"/>
      <c r="B93" s="1"/>
      <c r="C93" s="32"/>
      <c r="D93" s="3"/>
      <c r="E93" s="3"/>
      <c r="F93" s="3"/>
      <c r="G93" s="3"/>
      <c r="H93" s="15"/>
      <c r="I93" s="15"/>
      <c r="J93" s="3"/>
      <c r="K93" s="3"/>
      <c r="L93" s="3"/>
      <c r="M93" s="3"/>
      <c r="N93" s="3"/>
      <c r="O93" s="3"/>
      <c r="P93" s="3"/>
      <c r="Q93" s="3"/>
      <c r="R93" s="3"/>
      <c r="S93" s="3"/>
      <c r="T93" s="3"/>
      <c r="U93" s="16"/>
      <c r="V93" s="3"/>
      <c r="W93" s="3"/>
      <c r="X93" s="3"/>
      <c r="Y93" s="3"/>
      <c r="Z93" s="3"/>
      <c r="AA93" s="3"/>
      <c r="AB93" s="3"/>
      <c r="AC93" s="3"/>
    </row>
    <row r="94" spans="1:29" ht="47.25" customHeight="1" x14ac:dyDescent="0.35">
      <c r="A94" s="1"/>
      <c r="B94" s="1"/>
      <c r="C94" s="32"/>
      <c r="D94" s="3"/>
      <c r="E94" s="3"/>
      <c r="F94" s="3"/>
      <c r="G94" s="3"/>
      <c r="H94" s="15"/>
      <c r="I94" s="15"/>
      <c r="J94" s="3"/>
      <c r="K94" s="3"/>
      <c r="L94" s="3"/>
      <c r="M94" s="3"/>
      <c r="N94" s="3"/>
      <c r="O94" s="3"/>
      <c r="P94" s="3"/>
      <c r="Q94" s="3"/>
      <c r="R94" s="3"/>
      <c r="S94" s="3"/>
      <c r="T94" s="3"/>
      <c r="U94" s="16"/>
      <c r="V94" s="3"/>
      <c r="W94" s="3"/>
      <c r="X94" s="3"/>
      <c r="Y94" s="3"/>
      <c r="Z94" s="3"/>
      <c r="AA94" s="3"/>
      <c r="AB94" s="3"/>
      <c r="AC94" s="3"/>
    </row>
    <row r="95" spans="1:29" ht="47.25" customHeight="1" x14ac:dyDescent="0.35">
      <c r="A95" s="1"/>
      <c r="B95" s="1"/>
      <c r="C95" s="32"/>
      <c r="D95" s="3"/>
      <c r="E95" s="3"/>
      <c r="F95" s="3"/>
      <c r="G95" s="3"/>
      <c r="H95" s="15"/>
      <c r="I95" s="15"/>
      <c r="J95" s="3"/>
      <c r="K95" s="3"/>
      <c r="L95" s="3"/>
      <c r="M95" s="3"/>
      <c r="N95" s="3"/>
      <c r="O95" s="3"/>
      <c r="P95" s="3"/>
      <c r="Q95" s="3"/>
      <c r="R95" s="3"/>
      <c r="S95" s="3"/>
      <c r="T95" s="3"/>
      <c r="U95" s="16"/>
      <c r="V95" s="3"/>
      <c r="W95" s="3"/>
      <c r="X95" s="3"/>
      <c r="Y95" s="3"/>
      <c r="Z95" s="3"/>
      <c r="AA95" s="3"/>
      <c r="AB95" s="3"/>
      <c r="AC95" s="3"/>
    </row>
    <row r="96" spans="1:29" ht="47.25" customHeight="1" x14ac:dyDescent="0.35">
      <c r="A96" s="1"/>
      <c r="B96" s="1"/>
      <c r="C96" s="32"/>
      <c r="D96" s="3"/>
      <c r="E96" s="3"/>
      <c r="F96" s="3"/>
      <c r="G96" s="3"/>
      <c r="H96" s="15"/>
      <c r="I96" s="15"/>
      <c r="J96" s="3"/>
      <c r="K96" s="3"/>
      <c r="L96" s="3"/>
      <c r="M96" s="3"/>
      <c r="N96" s="3"/>
      <c r="O96" s="3"/>
      <c r="P96" s="3"/>
      <c r="Q96" s="3"/>
      <c r="R96" s="3"/>
      <c r="S96" s="3"/>
      <c r="T96" s="3"/>
      <c r="U96" s="16"/>
      <c r="V96" s="3"/>
      <c r="W96" s="3"/>
      <c r="X96" s="3"/>
      <c r="Y96" s="3"/>
      <c r="Z96" s="3"/>
      <c r="AA96" s="3"/>
      <c r="AB96" s="3"/>
      <c r="AC96" s="3"/>
    </row>
    <row r="97" spans="1:29" ht="47.25" customHeight="1" x14ac:dyDescent="0.35">
      <c r="A97" s="1"/>
      <c r="B97" s="1"/>
      <c r="C97" s="32"/>
      <c r="D97" s="3"/>
      <c r="E97" s="3"/>
      <c r="F97" s="3"/>
      <c r="G97" s="3"/>
      <c r="H97" s="15"/>
      <c r="I97" s="15"/>
      <c r="J97" s="3"/>
      <c r="K97" s="3"/>
      <c r="L97" s="3"/>
      <c r="M97" s="3"/>
      <c r="N97" s="3"/>
      <c r="O97" s="3"/>
      <c r="P97" s="3"/>
      <c r="Q97" s="3"/>
      <c r="R97" s="3"/>
      <c r="S97" s="3"/>
      <c r="T97" s="3"/>
      <c r="U97" s="16"/>
      <c r="V97" s="3"/>
      <c r="W97" s="3"/>
      <c r="X97" s="3"/>
      <c r="Y97" s="3"/>
      <c r="Z97" s="3"/>
      <c r="AA97" s="3"/>
      <c r="AB97" s="3"/>
      <c r="AC97" s="3"/>
    </row>
    <row r="98" spans="1:29" ht="47.25" customHeight="1" x14ac:dyDescent="0.35">
      <c r="A98" s="1"/>
      <c r="B98" s="1"/>
      <c r="C98" s="32"/>
      <c r="D98" s="3"/>
      <c r="E98" s="3"/>
      <c r="F98" s="3"/>
      <c r="G98" s="3"/>
      <c r="H98" s="15"/>
      <c r="I98" s="15"/>
      <c r="J98" s="3"/>
      <c r="K98" s="3"/>
      <c r="L98" s="3"/>
      <c r="M98" s="3"/>
      <c r="N98" s="3"/>
      <c r="O98" s="3"/>
      <c r="P98" s="3"/>
      <c r="Q98" s="3"/>
      <c r="R98" s="3"/>
      <c r="S98" s="3"/>
      <c r="T98" s="3"/>
      <c r="U98" s="16"/>
      <c r="V98" s="3"/>
      <c r="W98" s="3"/>
      <c r="X98" s="3"/>
      <c r="Y98" s="3"/>
      <c r="Z98" s="3"/>
      <c r="AA98" s="3"/>
      <c r="AB98" s="3"/>
      <c r="AC98" s="3"/>
    </row>
    <row r="99" spans="1:29" ht="47.25" customHeight="1" x14ac:dyDescent="0.35">
      <c r="A99" s="1"/>
      <c r="B99" s="1"/>
      <c r="C99" s="32"/>
      <c r="D99" s="3"/>
      <c r="E99" s="3"/>
      <c r="F99" s="3"/>
      <c r="G99" s="3"/>
      <c r="H99" s="15"/>
      <c r="I99" s="15"/>
      <c r="J99" s="3"/>
      <c r="K99" s="3"/>
      <c r="L99" s="3"/>
      <c r="M99" s="3"/>
      <c r="N99" s="3"/>
      <c r="O99" s="3"/>
      <c r="P99" s="3"/>
      <c r="Q99" s="3"/>
      <c r="R99" s="3"/>
      <c r="S99" s="3"/>
      <c r="T99" s="3"/>
      <c r="U99" s="16"/>
      <c r="V99" s="3"/>
      <c r="W99" s="3"/>
      <c r="X99" s="3"/>
      <c r="Y99" s="3"/>
      <c r="Z99" s="3"/>
      <c r="AA99" s="3"/>
      <c r="AB99" s="3"/>
      <c r="AC99" s="3"/>
    </row>
    <row r="100" spans="1:29" ht="47.25" customHeight="1" x14ac:dyDescent="0.35">
      <c r="A100" s="1"/>
      <c r="B100" s="1"/>
      <c r="C100" s="32"/>
      <c r="D100" s="3"/>
      <c r="E100" s="3"/>
      <c r="F100" s="3"/>
      <c r="G100" s="3"/>
      <c r="H100" s="15"/>
      <c r="I100" s="15"/>
      <c r="J100" s="3"/>
      <c r="K100" s="3"/>
      <c r="L100" s="3"/>
      <c r="M100" s="3"/>
      <c r="N100" s="3"/>
      <c r="O100" s="3"/>
      <c r="P100" s="3"/>
      <c r="Q100" s="3"/>
      <c r="R100" s="3"/>
      <c r="S100" s="3"/>
      <c r="T100" s="3"/>
      <c r="U100" s="16"/>
      <c r="V100" s="3"/>
      <c r="W100" s="3"/>
      <c r="X100" s="3"/>
      <c r="Y100" s="3"/>
      <c r="Z100" s="3"/>
      <c r="AA100" s="3"/>
      <c r="AB100" s="3"/>
      <c r="AC100" s="3"/>
    </row>
    <row r="101" spans="1:29" ht="47.25" customHeight="1" x14ac:dyDescent="0.35">
      <c r="A101" s="1"/>
      <c r="B101" s="1"/>
      <c r="C101" s="32"/>
      <c r="D101" s="3"/>
      <c r="E101" s="3"/>
      <c r="F101" s="3"/>
      <c r="G101" s="3"/>
      <c r="H101" s="15"/>
      <c r="I101" s="15"/>
      <c r="J101" s="3"/>
      <c r="K101" s="3"/>
      <c r="L101" s="3"/>
      <c r="M101" s="3"/>
      <c r="N101" s="3"/>
      <c r="O101" s="3"/>
      <c r="P101" s="3"/>
      <c r="Q101" s="3"/>
      <c r="R101" s="3"/>
      <c r="S101" s="3"/>
      <c r="T101" s="3"/>
      <c r="U101" s="16"/>
      <c r="V101" s="3"/>
      <c r="W101" s="3"/>
      <c r="X101" s="3"/>
      <c r="Y101" s="3"/>
      <c r="Z101" s="3"/>
      <c r="AA101" s="3"/>
      <c r="AB101" s="3"/>
      <c r="AC101" s="3"/>
    </row>
    <row r="102" spans="1:29" ht="47.25" customHeight="1" x14ac:dyDescent="0.35">
      <c r="A102" s="1"/>
      <c r="B102" s="1"/>
      <c r="C102" s="32"/>
      <c r="D102" s="3"/>
      <c r="E102" s="3"/>
      <c r="F102" s="3"/>
      <c r="G102" s="3"/>
      <c r="H102" s="15"/>
      <c r="I102" s="15"/>
      <c r="J102" s="3"/>
      <c r="K102" s="3"/>
      <c r="L102" s="3"/>
      <c r="M102" s="3"/>
      <c r="N102" s="3"/>
      <c r="O102" s="3"/>
      <c r="P102" s="3"/>
      <c r="Q102" s="3"/>
      <c r="R102" s="3"/>
      <c r="S102" s="3"/>
      <c r="T102" s="3"/>
      <c r="U102" s="16"/>
      <c r="V102" s="3"/>
      <c r="W102" s="3"/>
      <c r="X102" s="3"/>
      <c r="Y102" s="3"/>
      <c r="Z102" s="3"/>
      <c r="AA102" s="3"/>
      <c r="AB102" s="3"/>
      <c r="AC102" s="3"/>
    </row>
    <row r="103" spans="1:29" ht="47.25" customHeight="1" x14ac:dyDescent="0.35">
      <c r="A103" s="1"/>
      <c r="B103" s="1"/>
      <c r="C103" s="32"/>
      <c r="D103" s="3"/>
      <c r="E103" s="3"/>
      <c r="F103" s="3"/>
      <c r="G103" s="3"/>
      <c r="H103" s="15"/>
      <c r="I103" s="15"/>
      <c r="J103" s="3"/>
      <c r="K103" s="3"/>
      <c r="L103" s="3"/>
      <c r="M103" s="3"/>
      <c r="N103" s="3"/>
      <c r="O103" s="3"/>
      <c r="P103" s="3"/>
      <c r="Q103" s="3"/>
      <c r="R103" s="3"/>
      <c r="S103" s="3"/>
      <c r="T103" s="3"/>
      <c r="U103" s="16"/>
      <c r="V103" s="3"/>
      <c r="W103" s="3"/>
      <c r="X103" s="3"/>
      <c r="Y103" s="3"/>
      <c r="Z103" s="3"/>
      <c r="AA103" s="3"/>
      <c r="AB103" s="3"/>
      <c r="AC103" s="3"/>
    </row>
    <row r="104" spans="1:29" ht="47.25" customHeight="1" x14ac:dyDescent="0.35">
      <c r="A104" s="1"/>
      <c r="B104" s="1"/>
      <c r="C104" s="32"/>
      <c r="D104" s="3"/>
      <c r="E104" s="3"/>
      <c r="F104" s="3"/>
      <c r="G104" s="3"/>
      <c r="H104" s="15"/>
      <c r="I104" s="15"/>
      <c r="J104" s="3"/>
      <c r="K104" s="3"/>
      <c r="L104" s="3"/>
      <c r="M104" s="3"/>
      <c r="N104" s="3"/>
      <c r="O104" s="3"/>
      <c r="P104" s="3"/>
      <c r="Q104" s="3"/>
      <c r="R104" s="3"/>
      <c r="S104" s="3"/>
      <c r="T104" s="3"/>
      <c r="U104" s="16"/>
      <c r="V104" s="3"/>
      <c r="W104" s="3"/>
      <c r="X104" s="3"/>
      <c r="Y104" s="3"/>
      <c r="Z104" s="3"/>
      <c r="AA104" s="3"/>
      <c r="AB104" s="3"/>
      <c r="AC104" s="3"/>
    </row>
    <row r="105" spans="1:29" ht="47.25" customHeight="1" x14ac:dyDescent="0.35">
      <c r="A105" s="1"/>
      <c r="B105" s="1"/>
      <c r="C105" s="32"/>
      <c r="D105" s="3"/>
      <c r="E105" s="3"/>
      <c r="F105" s="3"/>
      <c r="G105" s="3"/>
      <c r="H105" s="15"/>
      <c r="I105" s="15"/>
      <c r="J105" s="3"/>
      <c r="K105" s="3"/>
      <c r="L105" s="3"/>
      <c r="M105" s="3"/>
      <c r="N105" s="3"/>
      <c r="O105" s="3"/>
      <c r="P105" s="3"/>
      <c r="Q105" s="3"/>
      <c r="R105" s="3"/>
      <c r="S105" s="3"/>
      <c r="T105" s="3"/>
      <c r="U105" s="16"/>
      <c r="V105" s="3"/>
      <c r="W105" s="3"/>
      <c r="X105" s="3"/>
      <c r="Y105" s="3"/>
      <c r="Z105" s="3"/>
      <c r="AA105" s="3"/>
      <c r="AB105" s="3"/>
      <c r="AC105" s="3"/>
    </row>
    <row r="106" spans="1:29" ht="47.25" customHeight="1" x14ac:dyDescent="0.35">
      <c r="A106" s="1"/>
      <c r="B106" s="1"/>
      <c r="C106" s="32"/>
      <c r="D106" s="3"/>
      <c r="E106" s="3"/>
      <c r="F106" s="3"/>
      <c r="G106" s="3"/>
      <c r="H106" s="15"/>
      <c r="I106" s="15"/>
      <c r="J106" s="3"/>
      <c r="K106" s="3"/>
      <c r="L106" s="3"/>
      <c r="M106" s="3"/>
      <c r="N106" s="3"/>
      <c r="O106" s="3"/>
      <c r="P106" s="3"/>
      <c r="Q106" s="3"/>
      <c r="R106" s="3"/>
      <c r="S106" s="3"/>
      <c r="T106" s="3"/>
      <c r="U106" s="16"/>
      <c r="V106" s="3"/>
      <c r="W106" s="3"/>
      <c r="X106" s="3"/>
      <c r="Y106" s="3"/>
      <c r="Z106" s="3"/>
      <c r="AA106" s="3"/>
      <c r="AB106" s="3"/>
      <c r="AC106" s="3"/>
    </row>
    <row r="107" spans="1:29" ht="47.25" customHeight="1" x14ac:dyDescent="0.35">
      <c r="A107" s="1"/>
      <c r="B107" s="1"/>
      <c r="C107" s="32"/>
      <c r="D107" s="3"/>
      <c r="E107" s="3"/>
      <c r="F107" s="3"/>
      <c r="G107" s="3"/>
      <c r="H107" s="15"/>
      <c r="I107" s="15"/>
      <c r="J107" s="3"/>
      <c r="K107" s="3"/>
      <c r="L107" s="3"/>
      <c r="M107" s="3"/>
      <c r="N107" s="3"/>
      <c r="O107" s="3"/>
      <c r="P107" s="3"/>
      <c r="Q107" s="3"/>
      <c r="R107" s="3"/>
      <c r="S107" s="3"/>
      <c r="T107" s="3"/>
      <c r="U107" s="16"/>
      <c r="V107" s="3"/>
      <c r="W107" s="3"/>
      <c r="X107" s="3"/>
      <c r="Y107" s="3"/>
      <c r="Z107" s="3"/>
      <c r="AA107" s="3"/>
      <c r="AB107" s="3"/>
      <c r="AC107" s="3"/>
    </row>
    <row r="108" spans="1:29" ht="47.25" customHeight="1" x14ac:dyDescent="0.35">
      <c r="A108" s="1"/>
      <c r="B108" s="1"/>
      <c r="C108" s="32"/>
      <c r="D108" s="3"/>
      <c r="E108" s="3"/>
      <c r="F108" s="3"/>
      <c r="G108" s="3"/>
      <c r="H108" s="15"/>
      <c r="I108" s="15"/>
      <c r="J108" s="3"/>
      <c r="K108" s="3"/>
      <c r="L108" s="3"/>
      <c r="M108" s="3"/>
      <c r="N108" s="3"/>
      <c r="O108" s="3"/>
      <c r="P108" s="3"/>
      <c r="Q108" s="3"/>
      <c r="R108" s="3"/>
      <c r="S108" s="3"/>
      <c r="T108" s="3"/>
      <c r="U108" s="16"/>
      <c r="V108" s="3"/>
      <c r="W108" s="3"/>
      <c r="X108" s="3"/>
      <c r="Y108" s="3"/>
      <c r="Z108" s="3"/>
      <c r="AA108" s="3"/>
      <c r="AB108" s="3"/>
      <c r="AC108" s="3"/>
    </row>
    <row r="109" spans="1:29" ht="47.25" customHeight="1" x14ac:dyDescent="0.35">
      <c r="A109" s="1"/>
      <c r="B109" s="1"/>
      <c r="C109" s="32"/>
      <c r="D109" s="3"/>
      <c r="E109" s="3"/>
      <c r="F109" s="3"/>
      <c r="G109" s="3"/>
      <c r="H109" s="15"/>
      <c r="I109" s="15"/>
      <c r="J109" s="3"/>
      <c r="K109" s="3"/>
      <c r="L109" s="3"/>
      <c r="M109" s="3"/>
      <c r="N109" s="3"/>
      <c r="O109" s="3"/>
      <c r="P109" s="3"/>
      <c r="Q109" s="3"/>
      <c r="R109" s="3"/>
      <c r="S109" s="3"/>
      <c r="T109" s="3"/>
      <c r="U109" s="16"/>
      <c r="V109" s="3"/>
      <c r="W109" s="3"/>
      <c r="X109" s="3"/>
      <c r="Y109" s="3"/>
      <c r="Z109" s="3"/>
      <c r="AA109" s="3"/>
      <c r="AB109" s="3"/>
      <c r="AC109" s="3"/>
    </row>
    <row r="110" spans="1:29" ht="47.25" customHeight="1" x14ac:dyDescent="0.35">
      <c r="A110" s="1"/>
      <c r="B110" s="1"/>
      <c r="C110" s="32"/>
      <c r="D110" s="3"/>
      <c r="E110" s="3"/>
      <c r="F110" s="3"/>
      <c r="G110" s="3"/>
      <c r="H110" s="15"/>
      <c r="I110" s="15"/>
      <c r="J110" s="3"/>
      <c r="K110" s="3"/>
      <c r="L110" s="3"/>
      <c r="M110" s="3"/>
      <c r="N110" s="3"/>
      <c r="O110" s="3"/>
      <c r="P110" s="3"/>
      <c r="Q110" s="3"/>
      <c r="R110" s="3"/>
      <c r="S110" s="3"/>
      <c r="T110" s="3"/>
      <c r="U110" s="16"/>
      <c r="V110" s="3"/>
      <c r="W110" s="3"/>
      <c r="X110" s="3"/>
      <c r="Y110" s="3"/>
      <c r="Z110" s="3"/>
      <c r="AA110" s="3"/>
      <c r="AB110" s="3"/>
      <c r="AC110" s="3"/>
    </row>
    <row r="111" spans="1:29" ht="47.25" customHeight="1" x14ac:dyDescent="0.35">
      <c r="A111" s="1"/>
      <c r="B111" s="1"/>
      <c r="C111" s="32"/>
      <c r="D111" s="3"/>
      <c r="E111" s="3"/>
      <c r="F111" s="3"/>
      <c r="G111" s="3"/>
      <c r="H111" s="15"/>
      <c r="I111" s="15"/>
      <c r="J111" s="3"/>
      <c r="K111" s="3"/>
      <c r="L111" s="3"/>
      <c r="M111" s="3"/>
      <c r="N111" s="3"/>
      <c r="O111" s="3"/>
      <c r="P111" s="3"/>
      <c r="Q111" s="3"/>
      <c r="R111" s="3"/>
      <c r="S111" s="3"/>
      <c r="T111" s="3"/>
      <c r="U111" s="16"/>
      <c r="V111" s="3"/>
      <c r="W111" s="3"/>
      <c r="X111" s="3"/>
      <c r="Y111" s="3"/>
      <c r="Z111" s="3"/>
      <c r="AA111" s="3"/>
      <c r="AB111" s="3"/>
      <c r="AC111" s="3"/>
    </row>
    <row r="112" spans="1:29" ht="47.25" customHeight="1" x14ac:dyDescent="0.35">
      <c r="A112" s="1"/>
      <c r="B112" s="1"/>
      <c r="C112" s="32"/>
      <c r="D112" s="3"/>
      <c r="E112" s="3"/>
      <c r="F112" s="3"/>
      <c r="G112" s="3"/>
      <c r="H112" s="15"/>
      <c r="I112" s="15"/>
      <c r="J112" s="3"/>
      <c r="K112" s="3"/>
      <c r="L112" s="3"/>
      <c r="M112" s="3"/>
      <c r="N112" s="3"/>
      <c r="O112" s="3"/>
      <c r="P112" s="3"/>
      <c r="Q112" s="3"/>
      <c r="R112" s="3"/>
      <c r="S112" s="3"/>
      <c r="T112" s="3"/>
      <c r="U112" s="16"/>
      <c r="V112" s="3"/>
      <c r="W112" s="3"/>
      <c r="X112" s="3"/>
      <c r="Y112" s="3"/>
      <c r="Z112" s="3"/>
      <c r="AA112" s="3"/>
      <c r="AB112" s="3"/>
      <c r="AC112" s="3"/>
    </row>
    <row r="113" spans="1:29" ht="47.25" customHeight="1" x14ac:dyDescent="0.35">
      <c r="A113" s="1"/>
      <c r="B113" s="1"/>
      <c r="C113" s="32"/>
      <c r="D113" s="3"/>
      <c r="E113" s="3"/>
      <c r="F113" s="3"/>
      <c r="G113" s="3"/>
      <c r="H113" s="15"/>
      <c r="I113" s="15"/>
      <c r="J113" s="3"/>
      <c r="K113" s="3"/>
      <c r="L113" s="3"/>
      <c r="M113" s="3"/>
      <c r="N113" s="3"/>
      <c r="O113" s="3"/>
      <c r="P113" s="3"/>
      <c r="Q113" s="3"/>
      <c r="R113" s="3"/>
      <c r="S113" s="3"/>
      <c r="T113" s="3"/>
      <c r="U113" s="16"/>
      <c r="V113" s="3"/>
      <c r="W113" s="3"/>
      <c r="X113" s="3"/>
      <c r="Y113" s="3"/>
      <c r="Z113" s="3"/>
      <c r="AA113" s="3"/>
      <c r="AB113" s="3"/>
      <c r="AC113" s="3"/>
    </row>
    <row r="114" spans="1:29" ht="47.25" customHeight="1" x14ac:dyDescent="0.35">
      <c r="A114" s="1"/>
      <c r="B114" s="1"/>
      <c r="C114" s="32"/>
      <c r="D114" s="3"/>
      <c r="E114" s="3"/>
      <c r="F114" s="3"/>
      <c r="G114" s="3"/>
      <c r="H114" s="15"/>
      <c r="I114" s="15"/>
      <c r="J114" s="3"/>
      <c r="K114" s="3"/>
      <c r="L114" s="3"/>
      <c r="M114" s="3"/>
      <c r="N114" s="3"/>
      <c r="O114" s="3"/>
      <c r="P114" s="3"/>
      <c r="Q114" s="3"/>
      <c r="R114" s="3"/>
      <c r="S114" s="3"/>
      <c r="T114" s="3"/>
      <c r="U114" s="16"/>
      <c r="V114" s="3"/>
      <c r="W114" s="3"/>
      <c r="X114" s="3"/>
      <c r="Y114" s="3"/>
      <c r="Z114" s="3"/>
      <c r="AA114" s="3"/>
      <c r="AB114" s="3"/>
      <c r="AC114" s="3"/>
    </row>
    <row r="115" spans="1:29" ht="47.25" customHeight="1" x14ac:dyDescent="0.35">
      <c r="A115" s="1"/>
      <c r="B115" s="1"/>
      <c r="C115" s="32"/>
      <c r="D115" s="3"/>
      <c r="E115" s="3"/>
      <c r="F115" s="3"/>
      <c r="G115" s="3"/>
      <c r="H115" s="15"/>
      <c r="I115" s="15"/>
      <c r="J115" s="3"/>
      <c r="K115" s="3"/>
      <c r="L115" s="3"/>
      <c r="M115" s="3"/>
      <c r="N115" s="3"/>
      <c r="O115" s="3"/>
      <c r="P115" s="3"/>
      <c r="Q115" s="3"/>
      <c r="R115" s="3"/>
      <c r="S115" s="3"/>
      <c r="T115" s="3"/>
      <c r="U115" s="16"/>
      <c r="V115" s="3"/>
      <c r="W115" s="3"/>
      <c r="X115" s="3"/>
      <c r="Y115" s="3"/>
      <c r="Z115" s="3"/>
      <c r="AA115" s="3"/>
      <c r="AB115" s="3"/>
      <c r="AC115" s="3"/>
    </row>
    <row r="116" spans="1:29" ht="47.25" customHeight="1" x14ac:dyDescent="0.35">
      <c r="A116" s="1"/>
      <c r="B116" s="1"/>
      <c r="C116" s="32"/>
      <c r="D116" s="3"/>
      <c r="E116" s="3"/>
      <c r="F116" s="3"/>
      <c r="G116" s="3"/>
      <c r="H116" s="15"/>
      <c r="I116" s="15"/>
      <c r="J116" s="3"/>
      <c r="K116" s="3"/>
      <c r="L116" s="3"/>
      <c r="M116" s="3"/>
      <c r="N116" s="3"/>
      <c r="O116" s="3"/>
      <c r="P116" s="3"/>
      <c r="Q116" s="3"/>
      <c r="R116" s="3"/>
      <c r="S116" s="3"/>
      <c r="T116" s="3"/>
      <c r="U116" s="16"/>
      <c r="V116" s="3"/>
      <c r="W116" s="3"/>
      <c r="X116" s="3"/>
      <c r="Y116" s="3"/>
      <c r="Z116" s="3"/>
      <c r="AA116" s="3"/>
      <c r="AB116" s="3"/>
      <c r="AC116" s="3"/>
    </row>
    <row r="117" spans="1:29" ht="47.25" customHeight="1" x14ac:dyDescent="0.35">
      <c r="A117" s="1"/>
      <c r="B117" s="1"/>
      <c r="C117" s="32"/>
      <c r="D117" s="3"/>
      <c r="E117" s="3"/>
      <c r="F117" s="3"/>
      <c r="G117" s="3"/>
      <c r="H117" s="15"/>
      <c r="I117" s="15"/>
      <c r="J117" s="3"/>
      <c r="K117" s="3"/>
      <c r="L117" s="3"/>
      <c r="M117" s="3"/>
      <c r="N117" s="3"/>
      <c r="O117" s="3"/>
      <c r="P117" s="3"/>
      <c r="Q117" s="3"/>
      <c r="R117" s="3"/>
      <c r="S117" s="3"/>
      <c r="T117" s="3"/>
      <c r="U117" s="16"/>
      <c r="V117" s="3"/>
      <c r="W117" s="3"/>
      <c r="X117" s="3"/>
      <c r="Y117" s="3"/>
      <c r="Z117" s="3"/>
      <c r="AA117" s="3"/>
      <c r="AB117" s="3"/>
      <c r="AC117" s="3"/>
    </row>
    <row r="118" spans="1:29" ht="47.25" customHeight="1" x14ac:dyDescent="0.35">
      <c r="A118" s="1"/>
      <c r="B118" s="1"/>
      <c r="C118" s="32"/>
      <c r="D118" s="3"/>
      <c r="E118" s="3"/>
      <c r="F118" s="3"/>
      <c r="G118" s="3"/>
      <c r="H118" s="15"/>
      <c r="I118" s="15"/>
      <c r="J118" s="3"/>
      <c r="K118" s="3"/>
      <c r="L118" s="3"/>
      <c r="M118" s="3"/>
      <c r="N118" s="3"/>
      <c r="O118" s="3"/>
      <c r="P118" s="3"/>
      <c r="Q118" s="3"/>
      <c r="R118" s="3"/>
      <c r="S118" s="3"/>
      <c r="T118" s="3"/>
      <c r="U118" s="16"/>
      <c r="V118" s="3"/>
      <c r="W118" s="3"/>
      <c r="X118" s="3"/>
      <c r="Y118" s="3"/>
      <c r="Z118" s="3"/>
      <c r="AA118" s="3"/>
      <c r="AB118" s="3"/>
      <c r="AC118" s="3"/>
    </row>
    <row r="119" spans="1:29" ht="47.25" customHeight="1" x14ac:dyDescent="0.35">
      <c r="A119" s="1"/>
      <c r="B119" s="1"/>
      <c r="C119" s="32"/>
      <c r="D119" s="3"/>
      <c r="E119" s="3"/>
      <c r="F119" s="3"/>
      <c r="G119" s="3"/>
      <c r="H119" s="15"/>
      <c r="I119" s="15"/>
      <c r="J119" s="3"/>
      <c r="K119" s="3"/>
      <c r="L119" s="3"/>
      <c r="M119" s="3"/>
      <c r="N119" s="3"/>
      <c r="O119" s="3"/>
      <c r="P119" s="3"/>
      <c r="Q119" s="3"/>
      <c r="R119" s="3"/>
      <c r="S119" s="3"/>
      <c r="T119" s="3"/>
      <c r="U119" s="16"/>
      <c r="V119" s="3"/>
      <c r="W119" s="3"/>
      <c r="X119" s="3"/>
      <c r="Y119" s="3"/>
      <c r="Z119" s="3"/>
      <c r="AA119" s="3"/>
      <c r="AB119" s="3"/>
      <c r="AC119" s="3"/>
    </row>
    <row r="120" spans="1:29" ht="47.25" customHeight="1" x14ac:dyDescent="0.35">
      <c r="A120" s="1"/>
      <c r="B120" s="1"/>
      <c r="C120" s="32"/>
      <c r="D120" s="3"/>
      <c r="E120" s="3"/>
      <c r="F120" s="3"/>
      <c r="G120" s="3"/>
      <c r="H120" s="15"/>
      <c r="I120" s="15"/>
      <c r="J120" s="3"/>
      <c r="K120" s="3"/>
      <c r="L120" s="3"/>
      <c r="M120" s="3"/>
      <c r="N120" s="3"/>
      <c r="O120" s="3"/>
      <c r="P120" s="3"/>
      <c r="Q120" s="3"/>
      <c r="R120" s="3"/>
      <c r="S120" s="3"/>
      <c r="T120" s="3"/>
      <c r="U120" s="16"/>
      <c r="V120" s="3"/>
      <c r="W120" s="3"/>
      <c r="X120" s="3"/>
      <c r="Y120" s="3"/>
      <c r="Z120" s="3"/>
      <c r="AA120" s="3"/>
      <c r="AB120" s="3"/>
      <c r="AC120" s="3"/>
    </row>
    <row r="121" spans="1:29" ht="47.25" customHeight="1" x14ac:dyDescent="0.35">
      <c r="A121" s="1"/>
      <c r="B121" s="1"/>
      <c r="C121" s="32"/>
      <c r="D121" s="3"/>
      <c r="E121" s="3"/>
      <c r="F121" s="3"/>
      <c r="G121" s="3"/>
      <c r="H121" s="15"/>
      <c r="I121" s="15"/>
      <c r="J121" s="3"/>
      <c r="K121" s="3"/>
      <c r="L121" s="3"/>
      <c r="M121" s="3"/>
      <c r="N121" s="3"/>
      <c r="O121" s="3"/>
      <c r="P121" s="3"/>
      <c r="Q121" s="3"/>
      <c r="R121" s="3"/>
      <c r="S121" s="3"/>
      <c r="T121" s="3"/>
      <c r="U121" s="16"/>
      <c r="V121" s="3"/>
      <c r="W121" s="3"/>
      <c r="X121" s="3"/>
      <c r="Y121" s="3"/>
      <c r="Z121" s="3"/>
      <c r="AA121" s="3"/>
      <c r="AB121" s="3"/>
      <c r="AC121" s="3"/>
    </row>
    <row r="122" spans="1:29" ht="47.25" customHeight="1" x14ac:dyDescent="0.35">
      <c r="A122" s="1"/>
      <c r="B122" s="1"/>
      <c r="C122" s="32"/>
      <c r="D122" s="3"/>
      <c r="E122" s="3"/>
      <c r="F122" s="3"/>
      <c r="G122" s="3"/>
      <c r="H122" s="15"/>
      <c r="I122" s="15"/>
      <c r="J122" s="3"/>
      <c r="K122" s="3"/>
      <c r="L122" s="3"/>
      <c r="M122" s="3"/>
      <c r="N122" s="3"/>
      <c r="O122" s="3"/>
      <c r="P122" s="3"/>
      <c r="Q122" s="3"/>
      <c r="R122" s="3"/>
      <c r="S122" s="3"/>
      <c r="T122" s="3"/>
      <c r="U122" s="16"/>
      <c r="V122" s="3"/>
      <c r="W122" s="3"/>
      <c r="X122" s="3"/>
      <c r="Y122" s="3"/>
      <c r="Z122" s="3"/>
      <c r="AA122" s="3"/>
      <c r="AB122" s="3"/>
      <c r="AC122" s="3"/>
    </row>
    <row r="123" spans="1:29" ht="47.25" customHeight="1" x14ac:dyDescent="0.35">
      <c r="A123" s="1"/>
      <c r="B123" s="1"/>
      <c r="C123" s="32"/>
      <c r="D123" s="3"/>
      <c r="E123" s="3"/>
      <c r="F123" s="3"/>
      <c r="G123" s="3"/>
      <c r="H123" s="15"/>
      <c r="I123" s="15"/>
      <c r="J123" s="3"/>
      <c r="K123" s="3"/>
      <c r="L123" s="3"/>
      <c r="M123" s="3"/>
      <c r="N123" s="3"/>
      <c r="O123" s="3"/>
      <c r="P123" s="3"/>
      <c r="Q123" s="3"/>
      <c r="R123" s="3"/>
      <c r="S123" s="3"/>
      <c r="T123" s="3"/>
      <c r="U123" s="16"/>
      <c r="V123" s="3"/>
      <c r="W123" s="3"/>
      <c r="X123" s="3"/>
      <c r="Y123" s="3"/>
      <c r="Z123" s="3"/>
      <c r="AA123" s="3"/>
      <c r="AB123" s="3"/>
      <c r="AC123" s="3"/>
    </row>
    <row r="124" spans="1:29" ht="47.25" customHeight="1" x14ac:dyDescent="0.35">
      <c r="A124" s="1"/>
      <c r="B124" s="1"/>
      <c r="C124" s="32"/>
      <c r="D124" s="3"/>
      <c r="E124" s="3"/>
      <c r="F124" s="3"/>
      <c r="G124" s="3"/>
      <c r="H124" s="15"/>
      <c r="I124" s="15"/>
      <c r="J124" s="3"/>
      <c r="K124" s="3"/>
      <c r="L124" s="3"/>
      <c r="M124" s="3"/>
      <c r="N124" s="3"/>
      <c r="O124" s="3"/>
      <c r="P124" s="3"/>
      <c r="Q124" s="3"/>
      <c r="R124" s="3"/>
      <c r="S124" s="3"/>
      <c r="T124" s="3"/>
      <c r="U124" s="16"/>
      <c r="V124" s="3"/>
      <c r="W124" s="3"/>
      <c r="X124" s="3"/>
      <c r="Y124" s="3"/>
      <c r="Z124" s="3"/>
      <c r="AA124" s="3"/>
      <c r="AB124" s="3"/>
      <c r="AC124" s="3"/>
    </row>
    <row r="125" spans="1:29" ht="47.25" customHeight="1" x14ac:dyDescent="0.35">
      <c r="A125" s="1"/>
      <c r="B125" s="1"/>
      <c r="C125" s="32"/>
      <c r="D125" s="3"/>
      <c r="E125" s="3"/>
      <c r="F125" s="3"/>
      <c r="G125" s="3"/>
      <c r="H125" s="15"/>
      <c r="I125" s="15"/>
      <c r="J125" s="3"/>
      <c r="K125" s="3"/>
      <c r="L125" s="3"/>
      <c r="M125" s="3"/>
      <c r="N125" s="3"/>
      <c r="O125" s="3"/>
      <c r="P125" s="3"/>
      <c r="Q125" s="3"/>
      <c r="R125" s="3"/>
      <c r="S125" s="3"/>
      <c r="T125" s="3"/>
      <c r="U125" s="16"/>
      <c r="V125" s="3"/>
      <c r="W125" s="3"/>
      <c r="X125" s="3"/>
      <c r="Y125" s="3"/>
      <c r="Z125" s="3"/>
      <c r="AA125" s="3"/>
      <c r="AB125" s="3"/>
      <c r="AC125" s="3"/>
    </row>
    <row r="126" spans="1:29" ht="47.25" customHeight="1" x14ac:dyDescent="0.35">
      <c r="A126" s="1"/>
      <c r="B126" s="1"/>
      <c r="C126" s="32"/>
      <c r="D126" s="3"/>
      <c r="E126" s="3"/>
      <c r="F126" s="3"/>
      <c r="G126" s="3"/>
      <c r="H126" s="15"/>
      <c r="I126" s="15"/>
      <c r="J126" s="3"/>
      <c r="K126" s="3"/>
      <c r="L126" s="3"/>
      <c r="M126" s="3"/>
      <c r="N126" s="3"/>
      <c r="O126" s="3"/>
      <c r="P126" s="3"/>
      <c r="Q126" s="3"/>
      <c r="R126" s="3"/>
      <c r="S126" s="3"/>
      <c r="T126" s="3"/>
      <c r="U126" s="16"/>
      <c r="V126" s="3"/>
      <c r="W126" s="3"/>
      <c r="X126" s="3"/>
      <c r="Y126" s="3"/>
      <c r="Z126" s="3"/>
      <c r="AA126" s="3"/>
      <c r="AB126" s="3"/>
      <c r="AC126" s="3"/>
    </row>
    <row r="127" spans="1:29" ht="47.25" customHeight="1" x14ac:dyDescent="0.35">
      <c r="A127" s="1"/>
      <c r="B127" s="1"/>
      <c r="C127" s="32"/>
      <c r="D127" s="3"/>
      <c r="E127" s="3"/>
      <c r="F127" s="3"/>
      <c r="G127" s="3"/>
      <c r="H127" s="15"/>
      <c r="I127" s="15"/>
      <c r="J127" s="3"/>
      <c r="K127" s="3"/>
      <c r="L127" s="3"/>
      <c r="M127" s="3"/>
      <c r="N127" s="3"/>
      <c r="O127" s="3"/>
      <c r="P127" s="3"/>
      <c r="Q127" s="3"/>
      <c r="R127" s="3"/>
      <c r="S127" s="3"/>
      <c r="T127" s="3"/>
      <c r="U127" s="16"/>
      <c r="V127" s="3"/>
      <c r="W127" s="3"/>
      <c r="X127" s="3"/>
      <c r="Y127" s="3"/>
      <c r="Z127" s="3"/>
      <c r="AA127" s="3"/>
      <c r="AB127" s="3"/>
      <c r="AC127" s="3"/>
    </row>
    <row r="128" spans="1:29" ht="47.25" customHeight="1" x14ac:dyDescent="0.35">
      <c r="A128" s="1"/>
      <c r="B128" s="1"/>
      <c r="C128" s="32"/>
      <c r="D128" s="3"/>
      <c r="E128" s="3"/>
      <c r="F128" s="3"/>
      <c r="G128" s="3"/>
      <c r="H128" s="15"/>
      <c r="I128" s="15"/>
      <c r="J128" s="3"/>
      <c r="K128" s="3"/>
      <c r="L128" s="3"/>
      <c r="M128" s="3"/>
      <c r="N128" s="3"/>
      <c r="O128" s="3"/>
      <c r="P128" s="3"/>
      <c r="Q128" s="3"/>
      <c r="R128" s="3"/>
      <c r="S128" s="3"/>
      <c r="T128" s="3"/>
      <c r="U128" s="16"/>
      <c r="V128" s="3"/>
      <c r="W128" s="3"/>
      <c r="X128" s="3"/>
      <c r="Y128" s="3"/>
      <c r="Z128" s="3"/>
      <c r="AA128" s="3"/>
      <c r="AB128" s="3"/>
      <c r="AC128" s="3"/>
    </row>
    <row r="129" spans="1:29" ht="47.25" customHeight="1" x14ac:dyDescent="0.35">
      <c r="A129" s="1"/>
      <c r="B129" s="1"/>
      <c r="C129" s="32"/>
      <c r="D129" s="3"/>
      <c r="E129" s="3"/>
      <c r="F129" s="3"/>
      <c r="G129" s="3"/>
      <c r="H129" s="15"/>
      <c r="I129" s="15"/>
      <c r="J129" s="3"/>
      <c r="K129" s="3"/>
      <c r="L129" s="3"/>
      <c r="M129" s="3"/>
      <c r="N129" s="3"/>
      <c r="O129" s="3"/>
      <c r="P129" s="3"/>
      <c r="Q129" s="3"/>
      <c r="R129" s="3"/>
      <c r="S129" s="3"/>
      <c r="T129" s="3"/>
      <c r="U129" s="16"/>
      <c r="V129" s="3"/>
      <c r="W129" s="3"/>
      <c r="X129" s="3"/>
      <c r="Y129" s="3"/>
      <c r="Z129" s="3"/>
      <c r="AA129" s="3"/>
      <c r="AB129" s="3"/>
      <c r="AC129" s="3"/>
    </row>
    <row r="130" spans="1:29" ht="47.25" customHeight="1" x14ac:dyDescent="0.35">
      <c r="A130" s="1"/>
      <c r="B130" s="1"/>
      <c r="C130" s="32"/>
      <c r="D130" s="3"/>
      <c r="E130" s="3"/>
      <c r="F130" s="3"/>
      <c r="G130" s="3"/>
      <c r="H130" s="15"/>
      <c r="I130" s="15"/>
      <c r="J130" s="3"/>
      <c r="K130" s="3"/>
      <c r="L130" s="3"/>
      <c r="M130" s="3"/>
      <c r="N130" s="3"/>
      <c r="O130" s="3"/>
      <c r="P130" s="3"/>
      <c r="Q130" s="3"/>
      <c r="R130" s="3"/>
      <c r="S130" s="3"/>
      <c r="T130" s="3"/>
      <c r="U130" s="16"/>
      <c r="V130" s="3"/>
      <c r="W130" s="3"/>
      <c r="X130" s="3"/>
      <c r="Y130" s="3"/>
      <c r="Z130" s="3"/>
      <c r="AA130" s="3"/>
      <c r="AB130" s="3"/>
      <c r="AC130" s="3"/>
    </row>
    <row r="131" spans="1:29" ht="47.25" customHeight="1" x14ac:dyDescent="0.35">
      <c r="A131" s="1"/>
      <c r="B131" s="1"/>
      <c r="C131" s="32"/>
      <c r="D131" s="3"/>
      <c r="E131" s="3"/>
      <c r="F131" s="3"/>
      <c r="G131" s="3"/>
      <c r="H131" s="15"/>
      <c r="I131" s="15"/>
      <c r="J131" s="3"/>
      <c r="K131" s="3"/>
      <c r="L131" s="3"/>
      <c r="M131" s="3"/>
      <c r="N131" s="3"/>
      <c r="O131" s="3"/>
      <c r="P131" s="3"/>
      <c r="Q131" s="3"/>
      <c r="R131" s="3"/>
      <c r="S131" s="3"/>
      <c r="T131" s="3"/>
      <c r="U131" s="16"/>
      <c r="V131" s="3"/>
      <c r="W131" s="3"/>
      <c r="X131" s="3"/>
      <c r="Y131" s="3"/>
      <c r="Z131" s="3"/>
      <c r="AA131" s="3"/>
      <c r="AB131" s="3"/>
      <c r="AC131" s="3"/>
    </row>
    <row r="132" spans="1:29" ht="47.25" customHeight="1" x14ac:dyDescent="0.35">
      <c r="A132" s="1"/>
      <c r="B132" s="1"/>
      <c r="C132" s="32"/>
      <c r="D132" s="3"/>
      <c r="E132" s="3"/>
      <c r="F132" s="3"/>
      <c r="G132" s="3"/>
      <c r="H132" s="15"/>
      <c r="I132" s="15"/>
      <c r="J132" s="3"/>
      <c r="K132" s="3"/>
      <c r="L132" s="3"/>
      <c r="M132" s="3"/>
      <c r="N132" s="3"/>
      <c r="O132" s="3"/>
      <c r="P132" s="3"/>
      <c r="Q132" s="3"/>
      <c r="R132" s="3"/>
      <c r="S132" s="3"/>
      <c r="T132" s="3"/>
      <c r="U132" s="16"/>
      <c r="V132" s="3"/>
      <c r="W132" s="3"/>
      <c r="X132" s="3"/>
      <c r="Y132" s="3"/>
      <c r="Z132" s="3"/>
      <c r="AA132" s="3"/>
      <c r="AB132" s="3"/>
      <c r="AC132" s="3"/>
    </row>
    <row r="133" spans="1:29" ht="47.25" customHeight="1" x14ac:dyDescent="0.35">
      <c r="A133" s="1"/>
      <c r="B133" s="1"/>
      <c r="C133" s="32"/>
      <c r="D133" s="3"/>
      <c r="E133" s="3"/>
      <c r="F133" s="3"/>
      <c r="G133" s="3"/>
      <c r="H133" s="15"/>
      <c r="I133" s="15"/>
      <c r="J133" s="3"/>
      <c r="K133" s="3"/>
      <c r="L133" s="3"/>
      <c r="M133" s="3"/>
      <c r="N133" s="3"/>
      <c r="O133" s="3"/>
      <c r="P133" s="3"/>
      <c r="Q133" s="3"/>
      <c r="R133" s="3"/>
      <c r="S133" s="3"/>
      <c r="T133" s="3"/>
      <c r="U133" s="16"/>
      <c r="V133" s="3"/>
      <c r="W133" s="3"/>
      <c r="X133" s="3"/>
      <c r="Y133" s="3"/>
      <c r="Z133" s="3"/>
      <c r="AA133" s="3"/>
      <c r="AB133" s="3"/>
      <c r="AC133" s="3"/>
    </row>
    <row r="134" spans="1:29" ht="47.25" customHeight="1" x14ac:dyDescent="0.35">
      <c r="A134" s="1"/>
      <c r="B134" s="1"/>
      <c r="C134" s="32"/>
      <c r="D134" s="3"/>
      <c r="E134" s="3"/>
      <c r="F134" s="3"/>
      <c r="G134" s="3"/>
      <c r="H134" s="15"/>
      <c r="I134" s="15"/>
      <c r="J134" s="3"/>
      <c r="K134" s="3"/>
      <c r="L134" s="3"/>
      <c r="M134" s="3"/>
      <c r="N134" s="3"/>
      <c r="O134" s="3"/>
      <c r="P134" s="3"/>
      <c r="Q134" s="3"/>
      <c r="R134" s="3"/>
      <c r="S134" s="3"/>
      <c r="T134" s="3"/>
      <c r="U134" s="16"/>
      <c r="V134" s="3"/>
      <c r="W134" s="3"/>
      <c r="X134" s="3"/>
      <c r="Y134" s="3"/>
      <c r="Z134" s="3"/>
      <c r="AA134" s="3"/>
      <c r="AB134" s="3"/>
      <c r="AC134" s="3"/>
    </row>
    <row r="135" spans="1:29" ht="47.25" customHeight="1" x14ac:dyDescent="0.35">
      <c r="A135" s="1"/>
      <c r="B135" s="1"/>
      <c r="C135" s="32"/>
      <c r="D135" s="3"/>
      <c r="E135" s="3"/>
      <c r="F135" s="3"/>
      <c r="G135" s="3"/>
      <c r="H135" s="15"/>
      <c r="I135" s="15"/>
      <c r="J135" s="3"/>
      <c r="K135" s="3"/>
      <c r="L135" s="3"/>
      <c r="M135" s="3"/>
      <c r="N135" s="3"/>
      <c r="O135" s="3"/>
      <c r="P135" s="3"/>
      <c r="Q135" s="3"/>
      <c r="R135" s="3"/>
      <c r="S135" s="3"/>
      <c r="T135" s="3"/>
      <c r="U135" s="16"/>
      <c r="V135" s="3"/>
      <c r="W135" s="3"/>
      <c r="X135" s="3"/>
      <c r="Y135" s="3"/>
      <c r="Z135" s="3"/>
      <c r="AA135" s="3"/>
      <c r="AB135" s="3"/>
      <c r="AC135" s="3"/>
    </row>
    <row r="136" spans="1:29" ht="47.25" customHeight="1" x14ac:dyDescent="0.35">
      <c r="A136" s="1"/>
      <c r="B136" s="1"/>
      <c r="C136" s="32"/>
      <c r="D136" s="3"/>
      <c r="E136" s="3"/>
      <c r="F136" s="3"/>
      <c r="G136" s="3"/>
      <c r="H136" s="15"/>
      <c r="I136" s="15"/>
      <c r="J136" s="3"/>
      <c r="K136" s="3"/>
      <c r="L136" s="3"/>
      <c r="M136" s="3"/>
      <c r="N136" s="3"/>
      <c r="O136" s="3"/>
      <c r="P136" s="3"/>
      <c r="Q136" s="3"/>
      <c r="R136" s="3"/>
      <c r="S136" s="3"/>
      <c r="T136" s="3"/>
      <c r="U136" s="16"/>
      <c r="V136" s="3"/>
      <c r="W136" s="3"/>
      <c r="X136" s="3"/>
      <c r="Y136" s="3"/>
      <c r="Z136" s="3"/>
      <c r="AA136" s="3"/>
      <c r="AB136" s="3"/>
      <c r="AC136" s="3"/>
    </row>
    <row r="137" spans="1:29" ht="47.25" customHeight="1" x14ac:dyDescent="0.35">
      <c r="A137" s="1"/>
      <c r="B137" s="1"/>
      <c r="C137" s="32"/>
      <c r="D137" s="3"/>
      <c r="E137" s="3"/>
      <c r="F137" s="3"/>
      <c r="G137" s="3"/>
      <c r="H137" s="15"/>
      <c r="I137" s="15"/>
      <c r="J137" s="3"/>
      <c r="K137" s="3"/>
      <c r="L137" s="3"/>
      <c r="M137" s="3"/>
      <c r="N137" s="3"/>
      <c r="O137" s="3"/>
      <c r="P137" s="3"/>
      <c r="Q137" s="3"/>
      <c r="R137" s="3"/>
      <c r="S137" s="3"/>
      <c r="T137" s="3"/>
      <c r="U137" s="16"/>
      <c r="V137" s="3"/>
      <c r="W137" s="3"/>
      <c r="X137" s="3"/>
      <c r="Y137" s="3"/>
      <c r="Z137" s="3"/>
      <c r="AA137" s="3"/>
      <c r="AB137" s="3"/>
      <c r="AC137" s="3"/>
    </row>
    <row r="138" spans="1:29" ht="47.25" customHeight="1" x14ac:dyDescent="0.35">
      <c r="A138" s="1"/>
      <c r="B138" s="1"/>
      <c r="C138" s="32"/>
      <c r="D138" s="3"/>
      <c r="E138" s="3"/>
      <c r="F138" s="3"/>
      <c r="G138" s="3"/>
      <c r="H138" s="15"/>
      <c r="I138" s="15"/>
      <c r="J138" s="3"/>
      <c r="K138" s="3"/>
      <c r="L138" s="3"/>
      <c r="M138" s="3"/>
      <c r="N138" s="3"/>
      <c r="O138" s="3"/>
      <c r="P138" s="3"/>
      <c r="Q138" s="3"/>
      <c r="R138" s="3"/>
      <c r="S138" s="3"/>
      <c r="T138" s="3"/>
      <c r="U138" s="16"/>
      <c r="V138" s="3"/>
      <c r="W138" s="3"/>
      <c r="X138" s="3"/>
      <c r="Y138" s="3"/>
      <c r="Z138" s="3"/>
      <c r="AA138" s="3"/>
      <c r="AB138" s="3"/>
      <c r="AC138" s="3"/>
    </row>
    <row r="139" spans="1:29" ht="47.25" customHeight="1" x14ac:dyDescent="0.35">
      <c r="A139" s="1"/>
      <c r="B139" s="1"/>
      <c r="C139" s="32"/>
      <c r="D139" s="3"/>
      <c r="E139" s="3"/>
      <c r="F139" s="3"/>
      <c r="G139" s="3"/>
      <c r="H139" s="15"/>
      <c r="I139" s="15"/>
      <c r="J139" s="3"/>
      <c r="K139" s="3"/>
      <c r="L139" s="3"/>
      <c r="M139" s="3"/>
      <c r="N139" s="3"/>
      <c r="O139" s="3"/>
      <c r="P139" s="3"/>
      <c r="Q139" s="3"/>
      <c r="R139" s="3"/>
      <c r="S139" s="3"/>
      <c r="T139" s="3"/>
      <c r="U139" s="16"/>
      <c r="V139" s="3"/>
      <c r="W139" s="3"/>
      <c r="X139" s="3"/>
      <c r="Y139" s="3"/>
      <c r="Z139" s="3"/>
      <c r="AA139" s="3"/>
      <c r="AB139" s="3"/>
      <c r="AC139" s="3"/>
    </row>
    <row r="140" spans="1:29" ht="47.25" customHeight="1" x14ac:dyDescent="0.35">
      <c r="A140" s="1"/>
      <c r="B140" s="1"/>
      <c r="C140" s="32"/>
      <c r="D140" s="3"/>
      <c r="E140" s="3"/>
      <c r="F140" s="3"/>
      <c r="G140" s="3"/>
      <c r="H140" s="15"/>
      <c r="I140" s="15"/>
      <c r="J140" s="3"/>
      <c r="K140" s="3"/>
      <c r="L140" s="3"/>
      <c r="M140" s="3"/>
      <c r="N140" s="3"/>
      <c r="O140" s="3"/>
      <c r="P140" s="3"/>
      <c r="Q140" s="3"/>
      <c r="R140" s="3"/>
      <c r="S140" s="3"/>
      <c r="T140" s="3"/>
      <c r="U140" s="16"/>
      <c r="V140" s="3"/>
      <c r="W140" s="3"/>
      <c r="X140" s="3"/>
      <c r="Y140" s="3"/>
      <c r="Z140" s="3"/>
      <c r="AA140" s="3"/>
      <c r="AB140" s="3"/>
      <c r="AC140" s="3"/>
    </row>
    <row r="141" spans="1:29" ht="47.25" customHeight="1" x14ac:dyDescent="0.35">
      <c r="A141" s="1"/>
      <c r="B141" s="1"/>
      <c r="C141" s="32"/>
      <c r="D141" s="3"/>
      <c r="E141" s="3"/>
      <c r="F141" s="3"/>
      <c r="G141" s="3"/>
      <c r="H141" s="15"/>
      <c r="I141" s="15"/>
      <c r="J141" s="3"/>
      <c r="K141" s="3"/>
      <c r="L141" s="3"/>
      <c r="M141" s="3"/>
      <c r="N141" s="3"/>
      <c r="O141" s="3"/>
      <c r="P141" s="3"/>
      <c r="Q141" s="3"/>
      <c r="R141" s="3"/>
      <c r="S141" s="3"/>
      <c r="T141" s="3"/>
      <c r="U141" s="16"/>
      <c r="V141" s="3"/>
      <c r="W141" s="3"/>
      <c r="X141" s="3"/>
      <c r="Y141" s="3"/>
      <c r="Z141" s="3"/>
      <c r="AA141" s="3"/>
      <c r="AB141" s="3"/>
      <c r="AC141" s="3"/>
    </row>
    <row r="142" spans="1:29" ht="47.25" customHeight="1" x14ac:dyDescent="0.35">
      <c r="A142" s="1"/>
      <c r="B142" s="1"/>
      <c r="C142" s="32"/>
      <c r="D142" s="3"/>
      <c r="E142" s="3"/>
      <c r="F142" s="3"/>
      <c r="G142" s="3"/>
      <c r="H142" s="15"/>
      <c r="I142" s="15"/>
      <c r="J142" s="3"/>
      <c r="K142" s="3"/>
      <c r="L142" s="3"/>
      <c r="M142" s="3"/>
      <c r="N142" s="3"/>
      <c r="O142" s="3"/>
      <c r="P142" s="3"/>
      <c r="Q142" s="3"/>
      <c r="R142" s="3"/>
      <c r="S142" s="3"/>
      <c r="T142" s="3"/>
      <c r="U142" s="16"/>
      <c r="V142" s="3"/>
      <c r="W142" s="3"/>
      <c r="X142" s="3"/>
      <c r="Y142" s="3"/>
      <c r="Z142" s="3"/>
      <c r="AA142" s="3"/>
      <c r="AB142" s="3"/>
      <c r="AC142" s="3"/>
    </row>
    <row r="143" spans="1:29" ht="47.25" customHeight="1" x14ac:dyDescent="0.35">
      <c r="A143" s="1"/>
      <c r="B143" s="1"/>
      <c r="C143" s="32"/>
      <c r="D143" s="3"/>
      <c r="E143" s="3"/>
      <c r="F143" s="3"/>
      <c r="G143" s="3"/>
      <c r="H143" s="15"/>
      <c r="I143" s="15"/>
      <c r="J143" s="3"/>
      <c r="K143" s="3"/>
      <c r="L143" s="3"/>
      <c r="M143" s="3"/>
      <c r="N143" s="3"/>
      <c r="O143" s="3"/>
      <c r="P143" s="3"/>
      <c r="Q143" s="3"/>
      <c r="R143" s="3"/>
      <c r="S143" s="3"/>
      <c r="T143" s="3"/>
      <c r="U143" s="16"/>
      <c r="V143" s="3"/>
      <c r="W143" s="3"/>
      <c r="X143" s="3"/>
      <c r="Y143" s="3"/>
      <c r="Z143" s="3"/>
      <c r="AA143" s="3"/>
      <c r="AB143" s="3"/>
      <c r="AC143" s="3"/>
    </row>
    <row r="144" spans="1:29" ht="47.25" customHeight="1" x14ac:dyDescent="0.35">
      <c r="A144" s="1"/>
      <c r="B144" s="1"/>
      <c r="C144" s="32"/>
      <c r="D144" s="3"/>
      <c r="E144" s="3"/>
      <c r="F144" s="3"/>
      <c r="G144" s="3"/>
      <c r="H144" s="15"/>
      <c r="I144" s="15"/>
      <c r="J144" s="3"/>
      <c r="K144" s="3"/>
      <c r="L144" s="3"/>
      <c r="M144" s="3"/>
      <c r="N144" s="3"/>
      <c r="O144" s="3"/>
      <c r="P144" s="3"/>
      <c r="Q144" s="3"/>
      <c r="R144" s="3"/>
      <c r="S144" s="3"/>
      <c r="T144" s="3"/>
      <c r="U144" s="16"/>
      <c r="V144" s="3"/>
      <c r="W144" s="3"/>
      <c r="X144" s="3"/>
      <c r="Y144" s="3"/>
      <c r="Z144" s="3"/>
      <c r="AA144" s="3"/>
      <c r="AB144" s="3"/>
      <c r="AC144" s="3"/>
    </row>
    <row r="145" spans="1:29" ht="47.25" customHeight="1" x14ac:dyDescent="0.35">
      <c r="A145" s="1"/>
      <c r="B145" s="1"/>
      <c r="C145" s="32"/>
      <c r="D145" s="3"/>
      <c r="E145" s="3"/>
      <c r="F145" s="3"/>
      <c r="G145" s="3"/>
      <c r="H145" s="15"/>
      <c r="I145" s="15"/>
      <c r="J145" s="3"/>
      <c r="K145" s="3"/>
      <c r="L145" s="3"/>
      <c r="M145" s="3"/>
      <c r="N145" s="3"/>
      <c r="O145" s="3"/>
      <c r="P145" s="3"/>
      <c r="Q145" s="3"/>
      <c r="R145" s="3"/>
      <c r="S145" s="3"/>
      <c r="T145" s="3"/>
      <c r="U145" s="16"/>
      <c r="V145" s="3"/>
      <c r="W145" s="3"/>
      <c r="X145" s="3"/>
      <c r="Y145" s="3"/>
      <c r="Z145" s="3"/>
      <c r="AA145" s="3"/>
      <c r="AB145" s="3"/>
      <c r="AC145" s="3"/>
    </row>
    <row r="146" spans="1:29" ht="47.25" customHeight="1" x14ac:dyDescent="0.35">
      <c r="A146" s="1"/>
      <c r="B146" s="1"/>
      <c r="C146" s="32"/>
      <c r="D146" s="3"/>
      <c r="E146" s="3"/>
      <c r="F146" s="3"/>
      <c r="G146" s="3"/>
      <c r="H146" s="15"/>
      <c r="I146" s="15"/>
      <c r="J146" s="3"/>
      <c r="K146" s="3"/>
      <c r="L146" s="3"/>
      <c r="M146" s="3"/>
      <c r="N146" s="3"/>
      <c r="O146" s="3"/>
      <c r="P146" s="3"/>
      <c r="Q146" s="3"/>
      <c r="R146" s="3"/>
      <c r="S146" s="3"/>
      <c r="T146" s="3"/>
      <c r="U146" s="16"/>
      <c r="V146" s="3"/>
      <c r="W146" s="3"/>
      <c r="X146" s="3"/>
      <c r="Y146" s="3"/>
      <c r="Z146" s="3"/>
      <c r="AA146" s="3"/>
      <c r="AB146" s="3"/>
      <c r="AC146" s="3"/>
    </row>
    <row r="147" spans="1:29" ht="47.25" customHeight="1" x14ac:dyDescent="0.35">
      <c r="A147" s="1"/>
      <c r="B147" s="1"/>
      <c r="C147" s="32"/>
      <c r="D147" s="3"/>
      <c r="E147" s="3"/>
      <c r="F147" s="3"/>
      <c r="G147" s="3"/>
      <c r="H147" s="15"/>
      <c r="I147" s="15"/>
      <c r="J147" s="3"/>
      <c r="K147" s="3"/>
      <c r="L147" s="3"/>
      <c r="M147" s="3"/>
      <c r="N147" s="3"/>
      <c r="O147" s="3"/>
      <c r="P147" s="3"/>
      <c r="Q147" s="3"/>
      <c r="R147" s="3"/>
      <c r="S147" s="3"/>
      <c r="T147" s="3"/>
      <c r="U147" s="16"/>
      <c r="V147" s="3"/>
      <c r="W147" s="3"/>
      <c r="X147" s="3"/>
      <c r="Y147" s="3"/>
      <c r="Z147" s="3"/>
      <c r="AA147" s="3"/>
      <c r="AB147" s="3"/>
      <c r="AC147" s="3"/>
    </row>
    <row r="148" spans="1:29" ht="47.25" customHeight="1" x14ac:dyDescent="0.35">
      <c r="A148" s="1"/>
      <c r="B148" s="1"/>
      <c r="C148" s="32"/>
      <c r="D148" s="3"/>
      <c r="E148" s="3"/>
      <c r="F148" s="3"/>
      <c r="G148" s="3"/>
      <c r="H148" s="15"/>
      <c r="I148" s="15"/>
      <c r="J148" s="3"/>
      <c r="K148" s="3"/>
      <c r="L148" s="3"/>
      <c r="M148" s="3"/>
      <c r="N148" s="3"/>
      <c r="O148" s="3"/>
      <c r="P148" s="3"/>
      <c r="Q148" s="3"/>
      <c r="R148" s="3"/>
      <c r="S148" s="3"/>
      <c r="T148" s="3"/>
      <c r="U148" s="16"/>
      <c r="V148" s="3"/>
      <c r="W148" s="3"/>
      <c r="X148" s="3"/>
      <c r="Y148" s="3"/>
      <c r="Z148" s="3"/>
      <c r="AA148" s="3"/>
      <c r="AB148" s="3"/>
      <c r="AC148" s="3"/>
    </row>
    <row r="149" spans="1:29" ht="47.25" customHeight="1" x14ac:dyDescent="0.35">
      <c r="A149" s="1"/>
      <c r="B149" s="1"/>
      <c r="C149" s="32"/>
      <c r="D149" s="3"/>
      <c r="E149" s="3"/>
      <c r="F149" s="3"/>
      <c r="G149" s="3"/>
      <c r="H149" s="15"/>
      <c r="I149" s="15"/>
      <c r="J149" s="3"/>
      <c r="K149" s="3"/>
      <c r="L149" s="3"/>
      <c r="M149" s="3"/>
      <c r="N149" s="3"/>
      <c r="O149" s="3"/>
      <c r="P149" s="3"/>
      <c r="Q149" s="3"/>
      <c r="R149" s="3"/>
      <c r="S149" s="3"/>
      <c r="T149" s="3"/>
      <c r="U149" s="16"/>
      <c r="V149" s="3"/>
      <c r="W149" s="3"/>
      <c r="X149" s="3"/>
      <c r="Y149" s="3"/>
      <c r="Z149" s="3"/>
      <c r="AA149" s="3"/>
      <c r="AB149" s="3"/>
      <c r="AC149" s="3"/>
    </row>
    <row r="150" spans="1:29" ht="47.25" customHeight="1" x14ac:dyDescent="0.35">
      <c r="A150" s="1"/>
      <c r="B150" s="1"/>
      <c r="C150" s="32"/>
      <c r="D150" s="3"/>
      <c r="E150" s="3"/>
      <c r="F150" s="3"/>
      <c r="G150" s="3"/>
      <c r="H150" s="15"/>
      <c r="I150" s="15"/>
      <c r="J150" s="3"/>
      <c r="K150" s="3"/>
      <c r="L150" s="3"/>
      <c r="M150" s="3"/>
      <c r="N150" s="3"/>
      <c r="O150" s="3"/>
      <c r="P150" s="3"/>
      <c r="Q150" s="3"/>
      <c r="R150" s="3"/>
      <c r="S150" s="3"/>
      <c r="T150" s="3"/>
      <c r="U150" s="16"/>
      <c r="V150" s="3"/>
      <c r="W150" s="3"/>
      <c r="X150" s="3"/>
      <c r="Y150" s="3"/>
      <c r="Z150" s="3"/>
      <c r="AA150" s="3"/>
      <c r="AB150" s="3"/>
      <c r="AC150" s="3"/>
    </row>
    <row r="151" spans="1:29" ht="47.25" customHeight="1" x14ac:dyDescent="0.35">
      <c r="A151" s="1"/>
      <c r="B151" s="1"/>
      <c r="C151" s="32"/>
      <c r="D151" s="3"/>
      <c r="E151" s="3"/>
      <c r="F151" s="3"/>
      <c r="G151" s="3"/>
      <c r="H151" s="15"/>
      <c r="I151" s="15"/>
      <c r="J151" s="3"/>
      <c r="K151" s="3"/>
      <c r="L151" s="3"/>
      <c r="M151" s="3"/>
      <c r="N151" s="3"/>
      <c r="O151" s="3"/>
      <c r="P151" s="3"/>
      <c r="Q151" s="3"/>
      <c r="R151" s="3"/>
      <c r="S151" s="3"/>
      <c r="T151" s="3"/>
      <c r="U151" s="16"/>
      <c r="V151" s="3"/>
      <c r="W151" s="3"/>
      <c r="X151" s="3"/>
      <c r="Y151" s="3"/>
      <c r="Z151" s="3"/>
      <c r="AA151" s="3"/>
      <c r="AB151" s="3"/>
      <c r="AC151" s="3"/>
    </row>
    <row r="152" spans="1:29" ht="47.25" customHeight="1" x14ac:dyDescent="0.35">
      <c r="A152" s="1"/>
      <c r="B152" s="1"/>
      <c r="C152" s="32"/>
      <c r="D152" s="3"/>
      <c r="E152" s="3"/>
      <c r="F152" s="3"/>
      <c r="G152" s="3"/>
      <c r="H152" s="15"/>
      <c r="I152" s="15"/>
      <c r="J152" s="3"/>
      <c r="K152" s="3"/>
      <c r="L152" s="3"/>
      <c r="M152" s="3"/>
      <c r="N152" s="3"/>
      <c r="O152" s="3"/>
      <c r="P152" s="3"/>
      <c r="Q152" s="3"/>
      <c r="R152" s="3"/>
      <c r="S152" s="3"/>
      <c r="T152" s="3"/>
      <c r="U152" s="16"/>
      <c r="V152" s="3"/>
      <c r="W152" s="3"/>
      <c r="X152" s="3"/>
      <c r="Y152" s="3"/>
      <c r="Z152" s="3"/>
      <c r="AA152" s="3"/>
      <c r="AB152" s="3"/>
      <c r="AC152" s="3"/>
    </row>
    <row r="153" spans="1:29" ht="47.25" customHeight="1" x14ac:dyDescent="0.35">
      <c r="A153" s="1"/>
      <c r="B153" s="1"/>
      <c r="C153" s="32"/>
      <c r="D153" s="3"/>
      <c r="E153" s="3"/>
      <c r="F153" s="3"/>
      <c r="G153" s="3"/>
      <c r="H153" s="15"/>
      <c r="I153" s="15"/>
      <c r="J153" s="3"/>
      <c r="K153" s="3"/>
      <c r="L153" s="3"/>
      <c r="M153" s="3"/>
      <c r="N153" s="3"/>
      <c r="O153" s="3"/>
      <c r="P153" s="3"/>
      <c r="Q153" s="3"/>
      <c r="R153" s="3"/>
      <c r="S153" s="3"/>
      <c r="T153" s="3"/>
      <c r="U153" s="16"/>
      <c r="V153" s="3"/>
      <c r="W153" s="3"/>
      <c r="X153" s="3"/>
      <c r="Y153" s="3"/>
      <c r="Z153" s="3"/>
      <c r="AA153" s="3"/>
      <c r="AB153" s="3"/>
      <c r="AC153" s="3"/>
    </row>
    <row r="154" spans="1:29" ht="47.25" customHeight="1" x14ac:dyDescent="0.35">
      <c r="A154" s="1"/>
      <c r="B154" s="1"/>
      <c r="C154" s="32"/>
      <c r="D154" s="3"/>
      <c r="E154" s="3"/>
      <c r="F154" s="3"/>
      <c r="G154" s="3"/>
      <c r="H154" s="15"/>
      <c r="I154" s="15"/>
      <c r="J154" s="3"/>
      <c r="K154" s="3"/>
      <c r="L154" s="3"/>
      <c r="M154" s="3"/>
      <c r="N154" s="3"/>
      <c r="O154" s="3"/>
      <c r="P154" s="3"/>
      <c r="Q154" s="3"/>
      <c r="R154" s="3"/>
      <c r="S154" s="3"/>
      <c r="T154" s="3"/>
      <c r="U154" s="16"/>
      <c r="V154" s="3"/>
      <c r="W154" s="3"/>
      <c r="X154" s="3"/>
      <c r="Y154" s="3"/>
      <c r="Z154" s="3"/>
      <c r="AA154" s="3"/>
      <c r="AB154" s="3"/>
      <c r="AC154" s="3"/>
    </row>
    <row r="155" spans="1:29" ht="47.25" customHeight="1" x14ac:dyDescent="0.35">
      <c r="A155" s="1"/>
      <c r="B155" s="1"/>
      <c r="C155" s="32"/>
      <c r="D155" s="3"/>
      <c r="E155" s="3"/>
      <c r="F155" s="3"/>
      <c r="G155" s="3"/>
      <c r="H155" s="15"/>
      <c r="I155" s="15"/>
      <c r="J155" s="3"/>
      <c r="K155" s="3"/>
      <c r="L155" s="3"/>
      <c r="M155" s="3"/>
      <c r="N155" s="3"/>
      <c r="O155" s="3"/>
      <c r="P155" s="3"/>
      <c r="Q155" s="3"/>
      <c r="R155" s="3"/>
      <c r="S155" s="3"/>
      <c r="T155" s="3"/>
      <c r="U155" s="16"/>
      <c r="V155" s="3"/>
      <c r="W155" s="3"/>
      <c r="X155" s="3"/>
      <c r="Y155" s="3"/>
      <c r="Z155" s="3"/>
      <c r="AA155" s="3"/>
      <c r="AB155" s="3"/>
      <c r="AC155" s="3"/>
    </row>
    <row r="156" spans="1:29" ht="47.25" customHeight="1" x14ac:dyDescent="0.35">
      <c r="A156" s="1"/>
      <c r="B156" s="1"/>
      <c r="C156" s="32"/>
      <c r="D156" s="3"/>
      <c r="E156" s="3"/>
      <c r="F156" s="3"/>
      <c r="G156" s="3"/>
      <c r="H156" s="15"/>
      <c r="I156" s="15"/>
      <c r="J156" s="3"/>
      <c r="K156" s="3"/>
      <c r="L156" s="3"/>
      <c r="M156" s="3"/>
      <c r="N156" s="3"/>
      <c r="O156" s="3"/>
      <c r="P156" s="3"/>
      <c r="Q156" s="3"/>
      <c r="R156" s="3"/>
      <c r="S156" s="3"/>
      <c r="T156" s="3"/>
      <c r="U156" s="16"/>
      <c r="V156" s="3"/>
      <c r="W156" s="3"/>
      <c r="X156" s="3"/>
      <c r="Y156" s="3"/>
      <c r="Z156" s="3"/>
      <c r="AA156" s="3"/>
      <c r="AB156" s="3"/>
      <c r="AC156" s="3"/>
    </row>
    <row r="157" spans="1:29" ht="47.25" customHeight="1" x14ac:dyDescent="0.35">
      <c r="A157" s="1"/>
      <c r="B157" s="1"/>
      <c r="C157" s="32"/>
      <c r="D157" s="3"/>
      <c r="E157" s="3"/>
      <c r="F157" s="3"/>
      <c r="G157" s="3"/>
      <c r="H157" s="15"/>
      <c r="I157" s="15"/>
      <c r="J157" s="3"/>
      <c r="K157" s="3"/>
      <c r="L157" s="3"/>
      <c r="M157" s="3"/>
      <c r="N157" s="3"/>
      <c r="O157" s="3"/>
      <c r="P157" s="3"/>
      <c r="Q157" s="3"/>
      <c r="R157" s="3"/>
      <c r="S157" s="3"/>
      <c r="T157" s="3"/>
      <c r="U157" s="16"/>
      <c r="V157" s="3"/>
      <c r="W157" s="3"/>
      <c r="X157" s="3"/>
      <c r="Y157" s="3"/>
      <c r="Z157" s="3"/>
      <c r="AA157" s="3"/>
      <c r="AB157" s="3"/>
      <c r="AC157" s="3"/>
    </row>
    <row r="158" spans="1:29" ht="47.25" customHeight="1" x14ac:dyDescent="0.35">
      <c r="A158" s="1"/>
      <c r="B158" s="1"/>
      <c r="C158" s="32"/>
      <c r="D158" s="3"/>
      <c r="E158" s="3"/>
      <c r="F158" s="3"/>
      <c r="G158" s="3"/>
      <c r="H158" s="15"/>
      <c r="I158" s="15"/>
      <c r="J158" s="3"/>
      <c r="K158" s="3"/>
      <c r="L158" s="3"/>
      <c r="M158" s="3"/>
      <c r="N158" s="3"/>
      <c r="O158" s="3"/>
      <c r="P158" s="3"/>
      <c r="Q158" s="3"/>
      <c r="R158" s="3"/>
      <c r="S158" s="3"/>
      <c r="T158" s="3"/>
      <c r="U158" s="16"/>
      <c r="V158" s="3"/>
      <c r="W158" s="3"/>
      <c r="X158" s="3"/>
      <c r="Y158" s="3"/>
      <c r="Z158" s="3"/>
      <c r="AA158" s="3"/>
      <c r="AB158" s="3"/>
      <c r="AC158" s="3"/>
    </row>
    <row r="159" spans="1:29" ht="47.25" customHeight="1" x14ac:dyDescent="0.35">
      <c r="A159" s="1"/>
      <c r="B159" s="1"/>
      <c r="C159" s="32"/>
      <c r="D159" s="3"/>
      <c r="E159" s="3"/>
      <c r="F159" s="3"/>
      <c r="G159" s="3"/>
      <c r="H159" s="15"/>
      <c r="I159" s="15"/>
      <c r="J159" s="3"/>
      <c r="K159" s="3"/>
      <c r="L159" s="3"/>
      <c r="M159" s="3"/>
      <c r="N159" s="3"/>
      <c r="O159" s="3"/>
      <c r="P159" s="3"/>
      <c r="Q159" s="3"/>
      <c r="R159" s="3"/>
      <c r="S159" s="3"/>
      <c r="T159" s="3"/>
      <c r="U159" s="16"/>
      <c r="V159" s="3"/>
      <c r="W159" s="3"/>
      <c r="X159" s="3"/>
      <c r="Y159" s="3"/>
      <c r="Z159" s="3"/>
      <c r="AA159" s="3"/>
      <c r="AB159" s="3"/>
      <c r="AC159" s="3"/>
    </row>
    <row r="160" spans="1:29" ht="47.25" customHeight="1" x14ac:dyDescent="0.35">
      <c r="A160" s="1"/>
      <c r="B160" s="1"/>
      <c r="C160" s="32"/>
      <c r="D160" s="3"/>
      <c r="E160" s="3"/>
      <c r="F160" s="3"/>
      <c r="G160" s="3"/>
      <c r="H160" s="15"/>
      <c r="I160" s="15"/>
      <c r="J160" s="3"/>
      <c r="K160" s="3"/>
      <c r="L160" s="3"/>
      <c r="M160" s="3"/>
      <c r="N160" s="3"/>
      <c r="O160" s="3"/>
      <c r="P160" s="3"/>
      <c r="Q160" s="3"/>
      <c r="R160" s="3"/>
      <c r="S160" s="3"/>
      <c r="T160" s="3"/>
      <c r="U160" s="16"/>
      <c r="V160" s="3"/>
      <c r="W160" s="3"/>
      <c r="X160" s="3"/>
      <c r="Y160" s="3"/>
      <c r="Z160" s="3"/>
      <c r="AA160" s="3"/>
      <c r="AB160" s="3"/>
      <c r="AC160" s="3"/>
    </row>
    <row r="161" spans="1:29" ht="47.25" customHeight="1" x14ac:dyDescent="0.35">
      <c r="A161" s="1"/>
      <c r="B161" s="1"/>
      <c r="C161" s="32"/>
      <c r="D161" s="3"/>
      <c r="E161" s="3"/>
      <c r="F161" s="3"/>
      <c r="G161" s="3"/>
      <c r="H161" s="15"/>
      <c r="I161" s="15"/>
      <c r="J161" s="3"/>
      <c r="K161" s="3"/>
      <c r="L161" s="3"/>
      <c r="M161" s="3"/>
      <c r="N161" s="3"/>
      <c r="O161" s="3"/>
      <c r="P161" s="3"/>
      <c r="Q161" s="3"/>
      <c r="R161" s="3"/>
      <c r="S161" s="3"/>
      <c r="T161" s="3"/>
      <c r="U161" s="16"/>
      <c r="V161" s="3"/>
      <c r="W161" s="3"/>
      <c r="X161" s="3"/>
      <c r="Y161" s="3"/>
      <c r="Z161" s="3"/>
      <c r="AA161" s="3"/>
      <c r="AB161" s="3"/>
      <c r="AC161" s="3"/>
    </row>
    <row r="162" spans="1:29" ht="47.25" customHeight="1" x14ac:dyDescent="0.35">
      <c r="A162" s="1"/>
      <c r="B162" s="1"/>
      <c r="C162" s="32"/>
      <c r="D162" s="3"/>
      <c r="E162" s="3"/>
      <c r="F162" s="3"/>
      <c r="G162" s="3"/>
      <c r="H162" s="15"/>
      <c r="I162" s="15"/>
      <c r="J162" s="3"/>
      <c r="K162" s="3"/>
      <c r="L162" s="3"/>
      <c r="M162" s="3"/>
      <c r="N162" s="3"/>
      <c r="O162" s="3"/>
      <c r="P162" s="3"/>
      <c r="Q162" s="3"/>
      <c r="R162" s="3"/>
      <c r="S162" s="3"/>
      <c r="T162" s="3"/>
      <c r="U162" s="16"/>
      <c r="V162" s="3"/>
      <c r="W162" s="3"/>
      <c r="X162" s="3"/>
      <c r="Y162" s="3"/>
      <c r="Z162" s="3"/>
      <c r="AA162" s="3"/>
      <c r="AB162" s="3"/>
      <c r="AC162" s="3"/>
    </row>
    <row r="163" spans="1:29" ht="47.25" customHeight="1" x14ac:dyDescent="0.35">
      <c r="A163" s="1"/>
      <c r="B163" s="1"/>
      <c r="C163" s="32"/>
      <c r="D163" s="3"/>
      <c r="E163" s="3"/>
      <c r="F163" s="3"/>
      <c r="G163" s="3"/>
      <c r="H163" s="15"/>
      <c r="I163" s="15"/>
      <c r="J163" s="3"/>
      <c r="K163" s="3"/>
      <c r="L163" s="3"/>
      <c r="M163" s="3"/>
      <c r="N163" s="3"/>
      <c r="O163" s="3"/>
      <c r="P163" s="3"/>
      <c r="Q163" s="3"/>
      <c r="R163" s="3"/>
      <c r="S163" s="3"/>
      <c r="T163" s="3"/>
      <c r="U163" s="16"/>
      <c r="V163" s="3"/>
      <c r="W163" s="3"/>
      <c r="X163" s="3"/>
      <c r="Y163" s="3"/>
      <c r="Z163" s="3"/>
      <c r="AA163" s="3"/>
      <c r="AB163" s="3"/>
      <c r="AC163" s="3"/>
    </row>
    <row r="164" spans="1:29" ht="47.25" customHeight="1" x14ac:dyDescent="0.35">
      <c r="A164" s="1"/>
      <c r="B164" s="1"/>
      <c r="C164" s="32"/>
      <c r="D164" s="3"/>
      <c r="E164" s="3"/>
      <c r="F164" s="3"/>
      <c r="G164" s="3"/>
      <c r="H164" s="15"/>
      <c r="I164" s="15"/>
      <c r="J164" s="3"/>
      <c r="K164" s="3"/>
      <c r="L164" s="3"/>
      <c r="M164" s="3"/>
      <c r="N164" s="3"/>
      <c r="O164" s="3"/>
      <c r="P164" s="3"/>
      <c r="Q164" s="3"/>
      <c r="R164" s="3"/>
      <c r="S164" s="3"/>
      <c r="T164" s="3"/>
      <c r="U164" s="16"/>
      <c r="V164" s="3"/>
      <c r="W164" s="3"/>
      <c r="X164" s="3"/>
      <c r="Y164" s="3"/>
      <c r="Z164" s="3"/>
      <c r="AA164" s="3"/>
      <c r="AB164" s="3"/>
      <c r="AC164" s="3"/>
    </row>
    <row r="165" spans="1:29" ht="47.25" customHeight="1" x14ac:dyDescent="0.35">
      <c r="A165" s="1"/>
      <c r="B165" s="1"/>
      <c r="C165" s="32"/>
      <c r="D165" s="3"/>
      <c r="E165" s="3"/>
      <c r="F165" s="3"/>
      <c r="G165" s="3"/>
      <c r="H165" s="15"/>
      <c r="I165" s="15"/>
      <c r="J165" s="3"/>
      <c r="K165" s="3"/>
      <c r="L165" s="3"/>
      <c r="M165" s="3"/>
      <c r="N165" s="3"/>
      <c r="O165" s="3"/>
      <c r="P165" s="3"/>
      <c r="Q165" s="3"/>
      <c r="R165" s="3"/>
      <c r="S165" s="3"/>
      <c r="T165" s="3"/>
      <c r="U165" s="16"/>
      <c r="V165" s="3"/>
      <c r="W165" s="3"/>
      <c r="X165" s="3"/>
      <c r="Y165" s="3"/>
      <c r="Z165" s="3"/>
      <c r="AA165" s="3"/>
      <c r="AB165" s="3"/>
      <c r="AC165" s="3"/>
    </row>
    <row r="166" spans="1:29" ht="47.25" customHeight="1" x14ac:dyDescent="0.35">
      <c r="A166" s="1"/>
      <c r="B166" s="1"/>
      <c r="C166" s="32"/>
      <c r="D166" s="3"/>
      <c r="E166" s="3"/>
      <c r="F166" s="3"/>
      <c r="G166" s="3"/>
      <c r="H166" s="15"/>
      <c r="I166" s="15"/>
      <c r="J166" s="3"/>
      <c r="K166" s="3"/>
      <c r="L166" s="3"/>
      <c r="M166" s="3"/>
      <c r="N166" s="3"/>
      <c r="O166" s="3"/>
      <c r="P166" s="3"/>
      <c r="Q166" s="3"/>
      <c r="R166" s="3"/>
      <c r="S166" s="3"/>
      <c r="T166" s="3"/>
      <c r="U166" s="16"/>
      <c r="V166" s="3"/>
      <c r="W166" s="3"/>
      <c r="X166" s="3"/>
      <c r="Y166" s="3"/>
      <c r="Z166" s="3"/>
      <c r="AA166" s="3"/>
      <c r="AB166" s="3"/>
      <c r="AC166" s="3"/>
    </row>
    <row r="167" spans="1:29" ht="47.25" customHeight="1" x14ac:dyDescent="0.35">
      <c r="A167" s="1"/>
      <c r="B167" s="1"/>
      <c r="C167" s="32"/>
      <c r="D167" s="3"/>
      <c r="E167" s="3"/>
      <c r="F167" s="3"/>
      <c r="G167" s="3"/>
      <c r="H167" s="15"/>
      <c r="I167" s="15"/>
      <c r="J167" s="3"/>
      <c r="K167" s="3"/>
      <c r="L167" s="3"/>
      <c r="M167" s="3"/>
      <c r="N167" s="3"/>
      <c r="O167" s="3"/>
      <c r="P167" s="3"/>
      <c r="Q167" s="3"/>
      <c r="R167" s="3"/>
      <c r="S167" s="3"/>
      <c r="T167" s="3"/>
      <c r="U167" s="16"/>
      <c r="V167" s="3"/>
      <c r="W167" s="3"/>
      <c r="X167" s="3"/>
      <c r="Y167" s="3"/>
      <c r="Z167" s="3"/>
      <c r="AA167" s="3"/>
      <c r="AB167" s="3"/>
      <c r="AC167" s="3"/>
    </row>
    <row r="168" spans="1:29" ht="47.25" customHeight="1" x14ac:dyDescent="0.35">
      <c r="A168" s="1"/>
      <c r="B168" s="1"/>
      <c r="C168" s="32"/>
      <c r="D168" s="3"/>
      <c r="E168" s="3"/>
      <c r="F168" s="3"/>
      <c r="G168" s="3"/>
      <c r="H168" s="15"/>
      <c r="I168" s="15"/>
      <c r="J168" s="3"/>
      <c r="K168" s="3"/>
      <c r="L168" s="3"/>
      <c r="M168" s="3"/>
      <c r="N168" s="3"/>
      <c r="O168" s="3"/>
      <c r="P168" s="3"/>
      <c r="Q168" s="3"/>
      <c r="R168" s="3"/>
      <c r="S168" s="3"/>
      <c r="T168" s="3"/>
      <c r="U168" s="16"/>
      <c r="V168" s="3"/>
      <c r="W168" s="3"/>
      <c r="X168" s="3"/>
      <c r="Y168" s="3"/>
      <c r="Z168" s="3"/>
      <c r="AA168" s="3"/>
      <c r="AB168" s="3"/>
      <c r="AC168" s="3"/>
    </row>
    <row r="169" spans="1:29" ht="47.25" customHeight="1" x14ac:dyDescent="0.35">
      <c r="A169" s="1"/>
      <c r="B169" s="1"/>
      <c r="C169" s="32"/>
      <c r="D169" s="3"/>
      <c r="E169" s="3"/>
      <c r="F169" s="3"/>
      <c r="G169" s="3"/>
      <c r="H169" s="15"/>
      <c r="I169" s="15"/>
      <c r="J169" s="3"/>
      <c r="K169" s="3"/>
      <c r="L169" s="3"/>
      <c r="M169" s="3"/>
      <c r="N169" s="3"/>
      <c r="O169" s="3"/>
      <c r="P169" s="3"/>
      <c r="Q169" s="3"/>
      <c r="R169" s="3"/>
      <c r="S169" s="3"/>
      <c r="T169" s="3"/>
      <c r="U169" s="16"/>
      <c r="V169" s="3"/>
      <c r="W169" s="3"/>
      <c r="X169" s="3"/>
      <c r="Y169" s="3"/>
      <c r="Z169" s="3"/>
      <c r="AA169" s="3"/>
      <c r="AB169" s="3"/>
      <c r="AC169" s="3"/>
    </row>
    <row r="170" spans="1:29" ht="47.25" customHeight="1" x14ac:dyDescent="0.35">
      <c r="A170" s="1"/>
      <c r="B170" s="1"/>
      <c r="C170" s="32"/>
      <c r="D170" s="3"/>
      <c r="E170" s="3"/>
      <c r="F170" s="3"/>
      <c r="G170" s="3"/>
      <c r="H170" s="15"/>
      <c r="I170" s="15"/>
      <c r="J170" s="3"/>
      <c r="K170" s="3"/>
      <c r="L170" s="3"/>
      <c r="M170" s="3"/>
      <c r="N170" s="3"/>
      <c r="O170" s="3"/>
      <c r="P170" s="3"/>
      <c r="Q170" s="3"/>
      <c r="R170" s="3"/>
      <c r="S170" s="3"/>
      <c r="T170" s="3"/>
      <c r="U170" s="16"/>
      <c r="V170" s="3"/>
      <c r="W170" s="3"/>
      <c r="X170" s="3"/>
      <c r="Y170" s="3"/>
      <c r="Z170" s="3"/>
      <c r="AA170" s="3"/>
      <c r="AB170" s="3"/>
      <c r="AC170" s="3"/>
    </row>
    <row r="171" spans="1:29" ht="47.25" customHeight="1" x14ac:dyDescent="0.35">
      <c r="A171" s="1"/>
      <c r="B171" s="1"/>
      <c r="C171" s="32"/>
      <c r="D171" s="3"/>
      <c r="E171" s="3"/>
      <c r="F171" s="3"/>
      <c r="G171" s="3"/>
      <c r="H171" s="15"/>
      <c r="I171" s="15"/>
      <c r="J171" s="3"/>
      <c r="K171" s="3"/>
      <c r="L171" s="3"/>
      <c r="M171" s="3"/>
      <c r="N171" s="3"/>
      <c r="O171" s="3"/>
      <c r="P171" s="3"/>
      <c r="Q171" s="3"/>
      <c r="R171" s="3"/>
      <c r="S171" s="3"/>
      <c r="T171" s="3"/>
      <c r="U171" s="16"/>
      <c r="V171" s="3"/>
      <c r="W171" s="3"/>
      <c r="X171" s="3"/>
      <c r="Y171" s="3"/>
      <c r="Z171" s="3"/>
      <c r="AA171" s="3"/>
      <c r="AB171" s="3"/>
      <c r="AC171" s="3"/>
    </row>
    <row r="172" spans="1:29" ht="47.25" customHeight="1" x14ac:dyDescent="0.35">
      <c r="A172" s="1"/>
      <c r="B172" s="1"/>
      <c r="C172" s="32"/>
      <c r="D172" s="3"/>
      <c r="E172" s="3"/>
      <c r="F172" s="3"/>
      <c r="G172" s="3"/>
      <c r="H172" s="15"/>
      <c r="I172" s="15"/>
      <c r="J172" s="3"/>
      <c r="K172" s="3"/>
      <c r="L172" s="3"/>
      <c r="M172" s="3"/>
      <c r="N172" s="3"/>
      <c r="O172" s="3"/>
      <c r="P172" s="3"/>
      <c r="Q172" s="3"/>
      <c r="R172" s="3"/>
      <c r="S172" s="3"/>
      <c r="T172" s="3"/>
      <c r="U172" s="16"/>
      <c r="V172" s="3"/>
      <c r="W172" s="3"/>
      <c r="X172" s="3"/>
      <c r="Y172" s="3"/>
      <c r="Z172" s="3"/>
      <c r="AA172" s="3"/>
      <c r="AB172" s="3"/>
      <c r="AC172" s="3"/>
    </row>
    <row r="173" spans="1:29" ht="47.25" customHeight="1" x14ac:dyDescent="0.35">
      <c r="A173" s="1"/>
      <c r="B173" s="1"/>
      <c r="C173" s="32"/>
      <c r="D173" s="3"/>
      <c r="E173" s="3"/>
      <c r="F173" s="3"/>
      <c r="G173" s="3"/>
      <c r="H173" s="15"/>
      <c r="I173" s="15"/>
      <c r="J173" s="3"/>
      <c r="K173" s="3"/>
      <c r="L173" s="3"/>
      <c r="M173" s="3"/>
      <c r="N173" s="3"/>
      <c r="O173" s="3"/>
      <c r="P173" s="3"/>
      <c r="Q173" s="3"/>
      <c r="R173" s="3"/>
      <c r="S173" s="3"/>
      <c r="T173" s="3"/>
      <c r="U173" s="16"/>
      <c r="V173" s="3"/>
      <c r="W173" s="3"/>
      <c r="X173" s="3"/>
      <c r="Y173" s="3"/>
      <c r="Z173" s="3"/>
      <c r="AA173" s="3"/>
      <c r="AB173" s="3"/>
      <c r="AC173" s="3"/>
    </row>
    <row r="174" spans="1:29" ht="47.25" customHeight="1" x14ac:dyDescent="0.35">
      <c r="A174" s="1"/>
      <c r="B174" s="1"/>
      <c r="C174" s="32"/>
      <c r="D174" s="3"/>
      <c r="E174" s="3"/>
      <c r="F174" s="3"/>
      <c r="G174" s="3"/>
      <c r="H174" s="15"/>
      <c r="I174" s="15"/>
      <c r="J174" s="3"/>
      <c r="K174" s="3"/>
      <c r="L174" s="3"/>
      <c r="M174" s="3"/>
      <c r="N174" s="3"/>
      <c r="O174" s="3"/>
      <c r="P174" s="3"/>
      <c r="Q174" s="3"/>
      <c r="R174" s="3"/>
      <c r="S174" s="3"/>
      <c r="T174" s="3"/>
      <c r="U174" s="16"/>
      <c r="V174" s="3"/>
      <c r="W174" s="3"/>
      <c r="X174" s="3"/>
      <c r="Y174" s="3"/>
      <c r="Z174" s="3"/>
      <c r="AA174" s="3"/>
      <c r="AB174" s="3"/>
      <c r="AC174" s="3"/>
    </row>
    <row r="175" spans="1:29" ht="47.25" customHeight="1" x14ac:dyDescent="0.35">
      <c r="A175" s="1"/>
      <c r="B175" s="1"/>
      <c r="C175" s="32"/>
      <c r="D175" s="3"/>
      <c r="E175" s="3"/>
      <c r="F175" s="3"/>
      <c r="G175" s="3"/>
      <c r="H175" s="15"/>
      <c r="I175" s="15"/>
      <c r="J175" s="3"/>
      <c r="K175" s="3"/>
      <c r="L175" s="3"/>
      <c r="M175" s="3"/>
      <c r="N175" s="3"/>
      <c r="O175" s="3"/>
      <c r="P175" s="3"/>
      <c r="Q175" s="3"/>
      <c r="R175" s="3"/>
      <c r="S175" s="3"/>
      <c r="T175" s="3"/>
      <c r="U175" s="16"/>
      <c r="V175" s="3"/>
      <c r="W175" s="3"/>
      <c r="X175" s="3"/>
      <c r="Y175" s="3"/>
      <c r="Z175" s="3"/>
      <c r="AA175" s="3"/>
      <c r="AB175" s="3"/>
      <c r="AC175" s="3"/>
    </row>
    <row r="176" spans="1:29" ht="47.25" customHeight="1" x14ac:dyDescent="0.35">
      <c r="A176" s="1"/>
      <c r="B176" s="1"/>
      <c r="C176" s="32"/>
      <c r="D176" s="3"/>
      <c r="E176" s="3"/>
      <c r="F176" s="3"/>
      <c r="G176" s="3"/>
      <c r="H176" s="15"/>
      <c r="I176" s="15"/>
      <c r="J176" s="3"/>
      <c r="K176" s="3"/>
      <c r="L176" s="3"/>
      <c r="M176" s="3"/>
      <c r="N176" s="3"/>
      <c r="O176" s="3"/>
      <c r="P176" s="3"/>
      <c r="Q176" s="3"/>
      <c r="R176" s="3"/>
      <c r="S176" s="3"/>
      <c r="T176" s="3"/>
      <c r="U176" s="16"/>
      <c r="V176" s="3"/>
      <c r="W176" s="3"/>
      <c r="X176" s="3"/>
      <c r="Y176" s="3"/>
      <c r="Z176" s="3"/>
      <c r="AA176" s="3"/>
      <c r="AB176" s="3"/>
      <c r="AC176" s="3"/>
    </row>
    <row r="177" spans="1:29" ht="47.25" customHeight="1" x14ac:dyDescent="0.35">
      <c r="A177" s="1"/>
      <c r="B177" s="1"/>
      <c r="C177" s="32"/>
      <c r="D177" s="3"/>
      <c r="E177" s="3"/>
      <c r="F177" s="3"/>
      <c r="G177" s="3"/>
      <c r="H177" s="15"/>
      <c r="I177" s="15"/>
      <c r="J177" s="3"/>
      <c r="K177" s="3"/>
      <c r="L177" s="3"/>
      <c r="M177" s="3"/>
      <c r="N177" s="3"/>
      <c r="O177" s="3"/>
      <c r="P177" s="3"/>
      <c r="Q177" s="3"/>
      <c r="R177" s="3"/>
      <c r="S177" s="3"/>
      <c r="T177" s="3"/>
      <c r="U177" s="16"/>
      <c r="V177" s="3"/>
      <c r="W177" s="3"/>
      <c r="X177" s="3"/>
      <c r="Y177" s="3"/>
      <c r="Z177" s="3"/>
      <c r="AA177" s="3"/>
      <c r="AB177" s="3"/>
      <c r="AC177" s="3"/>
    </row>
    <row r="178" spans="1:29" ht="47.25" customHeight="1" x14ac:dyDescent="0.35">
      <c r="A178" s="1"/>
      <c r="B178" s="1"/>
      <c r="C178" s="32"/>
      <c r="D178" s="3"/>
      <c r="E178" s="3"/>
      <c r="F178" s="3"/>
      <c r="G178" s="3"/>
      <c r="H178" s="15"/>
      <c r="I178" s="15"/>
      <c r="J178" s="3"/>
      <c r="K178" s="3"/>
      <c r="L178" s="3"/>
      <c r="M178" s="3"/>
      <c r="N178" s="3"/>
      <c r="O178" s="3"/>
      <c r="P178" s="3"/>
      <c r="Q178" s="3"/>
      <c r="R178" s="3"/>
      <c r="S178" s="3"/>
      <c r="T178" s="3"/>
      <c r="U178" s="16"/>
      <c r="V178" s="3"/>
      <c r="W178" s="3"/>
      <c r="X178" s="3"/>
      <c r="Y178" s="3"/>
      <c r="Z178" s="3"/>
      <c r="AA178" s="3"/>
      <c r="AB178" s="3"/>
      <c r="AC178" s="3"/>
    </row>
    <row r="179" spans="1:29" ht="47.25" customHeight="1" x14ac:dyDescent="0.35">
      <c r="A179" s="1"/>
      <c r="B179" s="1"/>
      <c r="C179" s="32"/>
      <c r="D179" s="3"/>
      <c r="E179" s="3"/>
      <c r="F179" s="3"/>
      <c r="G179" s="3"/>
      <c r="H179" s="15"/>
      <c r="I179" s="15"/>
      <c r="J179" s="3"/>
      <c r="K179" s="3"/>
      <c r="L179" s="3"/>
      <c r="M179" s="3"/>
      <c r="N179" s="3"/>
      <c r="O179" s="3"/>
      <c r="P179" s="3"/>
      <c r="Q179" s="3"/>
      <c r="R179" s="3"/>
      <c r="S179" s="3"/>
      <c r="T179" s="3"/>
      <c r="U179" s="16"/>
      <c r="V179" s="3"/>
      <c r="W179" s="3"/>
      <c r="X179" s="3"/>
      <c r="Y179" s="3"/>
      <c r="Z179" s="3"/>
      <c r="AA179" s="3"/>
      <c r="AB179" s="3"/>
      <c r="AC179" s="3"/>
    </row>
    <row r="180" spans="1:29" ht="47.25" customHeight="1" x14ac:dyDescent="0.35">
      <c r="A180" s="1"/>
      <c r="B180" s="1"/>
      <c r="C180" s="32"/>
      <c r="D180" s="3"/>
      <c r="E180" s="3"/>
      <c r="F180" s="3"/>
      <c r="G180" s="3"/>
      <c r="H180" s="15"/>
      <c r="I180" s="15"/>
      <c r="J180" s="3"/>
      <c r="K180" s="3"/>
      <c r="L180" s="3"/>
      <c r="M180" s="3"/>
      <c r="N180" s="3"/>
      <c r="O180" s="3"/>
      <c r="P180" s="3"/>
      <c r="Q180" s="3"/>
      <c r="R180" s="3"/>
      <c r="S180" s="3"/>
      <c r="T180" s="3"/>
      <c r="U180" s="16"/>
      <c r="V180" s="3"/>
      <c r="W180" s="3"/>
      <c r="X180" s="3"/>
      <c r="Y180" s="3"/>
      <c r="Z180" s="3"/>
      <c r="AA180" s="3"/>
      <c r="AB180" s="3"/>
      <c r="AC180" s="3"/>
    </row>
    <row r="181" spans="1:29" ht="47.25" customHeight="1" x14ac:dyDescent="0.35">
      <c r="A181" s="1"/>
      <c r="B181" s="1"/>
      <c r="C181" s="32"/>
      <c r="D181" s="3"/>
      <c r="E181" s="3"/>
      <c r="F181" s="3"/>
      <c r="G181" s="3"/>
      <c r="H181" s="15"/>
      <c r="I181" s="15"/>
      <c r="J181" s="3"/>
      <c r="K181" s="3"/>
      <c r="L181" s="3"/>
      <c r="M181" s="3"/>
      <c r="N181" s="3"/>
      <c r="O181" s="3"/>
      <c r="P181" s="3"/>
      <c r="Q181" s="3"/>
      <c r="R181" s="3"/>
      <c r="S181" s="3"/>
      <c r="T181" s="3"/>
      <c r="U181" s="16"/>
      <c r="V181" s="3"/>
      <c r="W181" s="3"/>
      <c r="X181" s="3"/>
      <c r="Y181" s="3"/>
      <c r="Z181" s="3"/>
      <c r="AA181" s="3"/>
      <c r="AB181" s="3"/>
      <c r="AC181" s="3"/>
    </row>
    <row r="182" spans="1:29" ht="47.25" customHeight="1" x14ac:dyDescent="0.35">
      <c r="A182" s="1"/>
      <c r="B182" s="1"/>
      <c r="C182" s="32"/>
      <c r="D182" s="3"/>
      <c r="E182" s="3"/>
      <c r="F182" s="3"/>
      <c r="G182" s="3"/>
      <c r="H182" s="15"/>
      <c r="I182" s="15"/>
      <c r="J182" s="3"/>
      <c r="K182" s="3"/>
      <c r="L182" s="3"/>
      <c r="M182" s="3"/>
      <c r="N182" s="3"/>
      <c r="O182" s="3"/>
      <c r="P182" s="3"/>
      <c r="Q182" s="3"/>
      <c r="R182" s="3"/>
      <c r="S182" s="3"/>
      <c r="T182" s="3"/>
      <c r="U182" s="16"/>
      <c r="V182" s="3"/>
      <c r="W182" s="3"/>
      <c r="X182" s="3"/>
      <c r="Y182" s="3"/>
      <c r="Z182" s="3"/>
      <c r="AA182" s="3"/>
      <c r="AB182" s="3"/>
      <c r="AC182" s="3"/>
    </row>
    <row r="183" spans="1:29" ht="47.25" customHeight="1" x14ac:dyDescent="0.35">
      <c r="A183" s="1"/>
      <c r="B183" s="1"/>
      <c r="C183" s="32"/>
      <c r="D183" s="3"/>
      <c r="E183" s="3"/>
      <c r="F183" s="3"/>
      <c r="G183" s="3"/>
      <c r="H183" s="15"/>
      <c r="I183" s="15"/>
      <c r="J183" s="3"/>
      <c r="K183" s="3"/>
      <c r="L183" s="3"/>
      <c r="M183" s="3"/>
      <c r="N183" s="3"/>
      <c r="O183" s="3"/>
      <c r="P183" s="3"/>
      <c r="Q183" s="3"/>
      <c r="R183" s="3"/>
      <c r="S183" s="3"/>
      <c r="T183" s="3"/>
      <c r="U183" s="16"/>
      <c r="V183" s="3"/>
      <c r="W183" s="3"/>
      <c r="X183" s="3"/>
      <c r="Y183" s="3"/>
      <c r="Z183" s="3"/>
      <c r="AA183" s="3"/>
      <c r="AB183" s="3"/>
      <c r="AC183" s="3"/>
    </row>
    <row r="184" spans="1:29" ht="47.25" customHeight="1" x14ac:dyDescent="0.35">
      <c r="A184" s="1"/>
      <c r="B184" s="1"/>
      <c r="C184" s="32"/>
      <c r="D184" s="3"/>
      <c r="E184" s="3"/>
      <c r="F184" s="3"/>
      <c r="G184" s="3"/>
      <c r="H184" s="15"/>
      <c r="I184" s="15"/>
      <c r="J184" s="3"/>
      <c r="K184" s="3"/>
      <c r="L184" s="3"/>
      <c r="M184" s="3"/>
      <c r="N184" s="3"/>
      <c r="O184" s="3"/>
      <c r="P184" s="3"/>
      <c r="Q184" s="3"/>
      <c r="R184" s="3"/>
      <c r="S184" s="3"/>
      <c r="T184" s="3"/>
      <c r="U184" s="16"/>
      <c r="V184" s="3"/>
      <c r="W184" s="3"/>
      <c r="X184" s="3"/>
      <c r="Y184" s="3"/>
      <c r="Z184" s="3"/>
      <c r="AA184" s="3"/>
      <c r="AB184" s="3"/>
      <c r="AC184" s="3"/>
    </row>
    <row r="185" spans="1:29" ht="47.25" customHeight="1" x14ac:dyDescent="0.35">
      <c r="A185" s="1"/>
      <c r="B185" s="1"/>
      <c r="C185" s="32"/>
      <c r="D185" s="3"/>
      <c r="E185" s="3"/>
      <c r="F185" s="3"/>
      <c r="G185" s="3"/>
      <c r="H185" s="15"/>
      <c r="I185" s="15"/>
      <c r="J185" s="3"/>
      <c r="K185" s="3"/>
      <c r="L185" s="3"/>
      <c r="M185" s="3"/>
      <c r="N185" s="3"/>
      <c r="O185" s="3"/>
      <c r="P185" s="3"/>
      <c r="Q185" s="3"/>
      <c r="R185" s="3"/>
      <c r="S185" s="3"/>
      <c r="T185" s="3"/>
      <c r="U185" s="16"/>
      <c r="V185" s="3"/>
      <c r="W185" s="3"/>
      <c r="X185" s="3"/>
      <c r="Y185" s="3"/>
      <c r="Z185" s="3"/>
      <c r="AA185" s="3"/>
      <c r="AB185" s="3"/>
      <c r="AC185" s="3"/>
    </row>
    <row r="186" spans="1:29" ht="47.25" customHeight="1" x14ac:dyDescent="0.35">
      <c r="A186" s="1"/>
      <c r="B186" s="1"/>
      <c r="C186" s="32"/>
      <c r="D186" s="3"/>
      <c r="E186" s="3"/>
      <c r="F186" s="3"/>
      <c r="G186" s="3"/>
      <c r="H186" s="15"/>
      <c r="I186" s="15"/>
      <c r="J186" s="3"/>
      <c r="K186" s="3"/>
      <c r="L186" s="3"/>
      <c r="M186" s="3"/>
      <c r="N186" s="3"/>
      <c r="O186" s="3"/>
      <c r="P186" s="3"/>
      <c r="Q186" s="3"/>
      <c r="R186" s="3"/>
      <c r="S186" s="3"/>
      <c r="T186" s="3"/>
      <c r="U186" s="16"/>
      <c r="V186" s="3"/>
      <c r="W186" s="3"/>
      <c r="X186" s="3"/>
      <c r="Y186" s="3"/>
      <c r="Z186" s="3"/>
      <c r="AA186" s="3"/>
      <c r="AB186" s="3"/>
      <c r="AC186" s="3"/>
    </row>
    <row r="187" spans="1:29" ht="47.25" customHeight="1" x14ac:dyDescent="0.35">
      <c r="A187" s="1"/>
      <c r="B187" s="1"/>
      <c r="C187" s="32"/>
      <c r="D187" s="3"/>
      <c r="E187" s="3"/>
      <c r="F187" s="3"/>
      <c r="G187" s="3"/>
      <c r="H187" s="15"/>
      <c r="I187" s="15"/>
      <c r="J187" s="3"/>
      <c r="K187" s="3"/>
      <c r="L187" s="3"/>
      <c r="M187" s="3"/>
      <c r="N187" s="3"/>
      <c r="O187" s="3"/>
      <c r="P187" s="3"/>
      <c r="Q187" s="3"/>
      <c r="R187" s="3"/>
      <c r="S187" s="3"/>
      <c r="T187" s="3"/>
      <c r="U187" s="16"/>
      <c r="V187" s="3"/>
      <c r="W187" s="3"/>
      <c r="X187" s="3"/>
      <c r="Y187" s="3"/>
      <c r="Z187" s="3"/>
      <c r="AA187" s="3"/>
      <c r="AB187" s="3"/>
      <c r="AC187" s="3"/>
    </row>
    <row r="188" spans="1:29" ht="47.25" customHeight="1" x14ac:dyDescent="0.35">
      <c r="A188" s="1"/>
      <c r="B188" s="1"/>
      <c r="C188" s="32"/>
      <c r="D188" s="3"/>
      <c r="E188" s="3"/>
      <c r="F188" s="3"/>
      <c r="G188" s="3"/>
      <c r="H188" s="15"/>
      <c r="I188" s="15"/>
      <c r="J188" s="3"/>
      <c r="K188" s="3"/>
      <c r="L188" s="3"/>
      <c r="M188" s="3"/>
      <c r="N188" s="3"/>
      <c r="O188" s="3"/>
      <c r="P188" s="3"/>
      <c r="Q188" s="3"/>
      <c r="R188" s="3"/>
      <c r="S188" s="3"/>
      <c r="T188" s="3"/>
      <c r="U188" s="16"/>
      <c r="V188" s="3"/>
      <c r="W188" s="3"/>
      <c r="X188" s="3"/>
      <c r="Y188" s="3"/>
      <c r="Z188" s="3"/>
      <c r="AA188" s="3"/>
      <c r="AB188" s="3"/>
      <c r="AC188" s="3"/>
    </row>
    <row r="189" spans="1:29" ht="47.25" customHeight="1" x14ac:dyDescent="0.35">
      <c r="A189" s="1"/>
      <c r="B189" s="1"/>
      <c r="C189" s="32"/>
      <c r="D189" s="3"/>
      <c r="E189" s="3"/>
      <c r="F189" s="3"/>
      <c r="G189" s="3"/>
      <c r="H189" s="15"/>
      <c r="I189" s="15"/>
      <c r="J189" s="3"/>
      <c r="K189" s="3"/>
      <c r="L189" s="3"/>
      <c r="M189" s="3"/>
      <c r="N189" s="3"/>
      <c r="O189" s="3"/>
      <c r="P189" s="3"/>
      <c r="Q189" s="3"/>
      <c r="R189" s="3"/>
      <c r="S189" s="3"/>
      <c r="T189" s="3"/>
      <c r="U189" s="16"/>
      <c r="V189" s="3"/>
      <c r="W189" s="3"/>
      <c r="X189" s="3"/>
      <c r="Y189" s="3"/>
      <c r="Z189" s="3"/>
      <c r="AA189" s="3"/>
      <c r="AB189" s="3"/>
      <c r="AC189" s="3"/>
    </row>
    <row r="190" spans="1:29" ht="47.25" customHeight="1" x14ac:dyDescent="0.35">
      <c r="A190" s="1"/>
      <c r="B190" s="1"/>
      <c r="C190" s="32"/>
      <c r="D190" s="3"/>
      <c r="E190" s="3"/>
      <c r="F190" s="3"/>
      <c r="G190" s="3"/>
      <c r="H190" s="15"/>
      <c r="I190" s="15"/>
      <c r="J190" s="3"/>
      <c r="K190" s="3"/>
      <c r="L190" s="3"/>
      <c r="M190" s="3"/>
      <c r="N190" s="3"/>
      <c r="O190" s="3"/>
      <c r="P190" s="3"/>
      <c r="Q190" s="3"/>
      <c r="R190" s="3"/>
      <c r="S190" s="3"/>
      <c r="T190" s="3"/>
      <c r="U190" s="16"/>
      <c r="V190" s="3"/>
      <c r="W190" s="3"/>
      <c r="X190" s="3"/>
      <c r="Y190" s="3"/>
      <c r="Z190" s="3"/>
      <c r="AA190" s="3"/>
      <c r="AB190" s="3"/>
      <c r="AC190" s="3"/>
    </row>
    <row r="191" spans="1:29" ht="47.25" customHeight="1" x14ac:dyDescent="0.35">
      <c r="A191" s="1"/>
      <c r="B191" s="1"/>
      <c r="C191" s="32"/>
      <c r="D191" s="3"/>
      <c r="E191" s="3"/>
      <c r="F191" s="3"/>
      <c r="G191" s="3"/>
      <c r="H191" s="15"/>
      <c r="I191" s="15"/>
      <c r="J191" s="3"/>
      <c r="K191" s="3"/>
      <c r="L191" s="3"/>
      <c r="M191" s="3"/>
      <c r="N191" s="3"/>
      <c r="O191" s="3"/>
      <c r="P191" s="3"/>
      <c r="Q191" s="3"/>
      <c r="R191" s="3"/>
      <c r="S191" s="3"/>
      <c r="T191" s="3"/>
      <c r="U191" s="16"/>
      <c r="V191" s="3"/>
      <c r="W191" s="3"/>
      <c r="X191" s="3"/>
      <c r="Y191" s="3"/>
      <c r="Z191" s="3"/>
      <c r="AA191" s="3"/>
      <c r="AB191" s="3"/>
      <c r="AC191" s="3"/>
    </row>
    <row r="192" spans="1:29" ht="47.25" customHeight="1" x14ac:dyDescent="0.35">
      <c r="A192" s="1"/>
      <c r="B192" s="1"/>
      <c r="C192" s="32"/>
      <c r="D192" s="3"/>
      <c r="E192" s="3"/>
      <c r="F192" s="3"/>
      <c r="G192" s="3"/>
      <c r="H192" s="15"/>
      <c r="I192" s="15"/>
      <c r="J192" s="3"/>
      <c r="K192" s="3"/>
      <c r="L192" s="3"/>
      <c r="M192" s="3"/>
      <c r="N192" s="3"/>
      <c r="O192" s="3"/>
      <c r="P192" s="3"/>
      <c r="Q192" s="3"/>
      <c r="R192" s="3"/>
      <c r="S192" s="3"/>
      <c r="T192" s="3"/>
      <c r="U192" s="16"/>
      <c r="V192" s="3"/>
      <c r="W192" s="3"/>
      <c r="X192" s="3"/>
      <c r="Y192" s="3"/>
      <c r="Z192" s="3"/>
      <c r="AA192" s="3"/>
      <c r="AB192" s="3"/>
      <c r="AC192" s="3"/>
    </row>
    <row r="193" spans="1:29" ht="47.25" customHeight="1" x14ac:dyDescent="0.35">
      <c r="A193" s="1"/>
      <c r="B193" s="1"/>
      <c r="C193" s="32"/>
      <c r="D193" s="3"/>
      <c r="E193" s="3"/>
      <c r="F193" s="3"/>
      <c r="G193" s="3"/>
      <c r="H193" s="15"/>
      <c r="I193" s="15"/>
      <c r="J193" s="3"/>
      <c r="K193" s="3"/>
      <c r="L193" s="3"/>
      <c r="M193" s="3"/>
      <c r="N193" s="3"/>
      <c r="O193" s="3"/>
      <c r="P193" s="3"/>
      <c r="Q193" s="3"/>
      <c r="R193" s="3"/>
      <c r="S193" s="3"/>
      <c r="T193" s="3"/>
      <c r="U193" s="16"/>
      <c r="V193" s="3"/>
      <c r="W193" s="3"/>
      <c r="X193" s="3"/>
      <c r="Y193" s="3"/>
      <c r="Z193" s="3"/>
      <c r="AA193" s="3"/>
      <c r="AB193" s="3"/>
      <c r="AC193" s="3"/>
    </row>
    <row r="194" spans="1:29" ht="47.25" customHeight="1" x14ac:dyDescent="0.35">
      <c r="A194" s="1"/>
      <c r="B194" s="1"/>
      <c r="C194" s="32"/>
      <c r="D194" s="3"/>
      <c r="E194" s="3"/>
      <c r="F194" s="3"/>
      <c r="G194" s="3"/>
      <c r="H194" s="15"/>
      <c r="I194" s="15"/>
      <c r="J194" s="3"/>
      <c r="K194" s="3"/>
      <c r="L194" s="3"/>
      <c r="M194" s="3"/>
      <c r="N194" s="3"/>
      <c r="O194" s="3"/>
      <c r="P194" s="3"/>
      <c r="Q194" s="3"/>
      <c r="R194" s="3"/>
      <c r="S194" s="3"/>
      <c r="T194" s="3"/>
      <c r="U194" s="16"/>
      <c r="V194" s="3"/>
      <c r="W194" s="3"/>
      <c r="X194" s="3"/>
      <c r="Y194" s="3"/>
      <c r="Z194" s="3"/>
      <c r="AA194" s="3"/>
      <c r="AB194" s="3"/>
      <c r="AC194" s="3"/>
    </row>
    <row r="195" spans="1:29" ht="47.25" customHeight="1" x14ac:dyDescent="0.35">
      <c r="A195" s="1"/>
      <c r="B195" s="1"/>
      <c r="C195" s="32"/>
      <c r="D195" s="3"/>
      <c r="E195" s="3"/>
      <c r="F195" s="3"/>
      <c r="G195" s="3"/>
      <c r="H195" s="15"/>
      <c r="I195" s="15"/>
      <c r="J195" s="3"/>
      <c r="K195" s="3"/>
      <c r="L195" s="3"/>
      <c r="M195" s="3"/>
      <c r="N195" s="3"/>
      <c r="O195" s="3"/>
      <c r="P195" s="3"/>
      <c r="Q195" s="3"/>
      <c r="R195" s="3"/>
      <c r="S195" s="3"/>
      <c r="T195" s="3"/>
      <c r="U195" s="16"/>
      <c r="V195" s="3"/>
      <c r="W195" s="3"/>
      <c r="X195" s="3"/>
      <c r="Y195" s="3"/>
      <c r="Z195" s="3"/>
      <c r="AA195" s="3"/>
      <c r="AB195" s="3"/>
      <c r="AC195" s="3"/>
    </row>
    <row r="196" spans="1:29" ht="47.25" customHeight="1" x14ac:dyDescent="0.35">
      <c r="A196" s="1"/>
      <c r="B196" s="1"/>
      <c r="C196" s="32"/>
      <c r="D196" s="3"/>
      <c r="E196" s="3"/>
      <c r="F196" s="3"/>
      <c r="G196" s="3"/>
      <c r="H196" s="15"/>
      <c r="I196" s="15"/>
      <c r="J196" s="3"/>
      <c r="K196" s="3"/>
      <c r="L196" s="3"/>
      <c r="M196" s="3"/>
      <c r="N196" s="3"/>
      <c r="O196" s="3"/>
      <c r="P196" s="3"/>
      <c r="Q196" s="3"/>
      <c r="R196" s="3"/>
      <c r="S196" s="3"/>
      <c r="T196" s="3"/>
      <c r="U196" s="16"/>
      <c r="V196" s="3"/>
      <c r="W196" s="3"/>
      <c r="X196" s="3"/>
      <c r="Y196" s="3"/>
      <c r="Z196" s="3"/>
      <c r="AA196" s="3"/>
      <c r="AB196" s="3"/>
      <c r="AC196" s="3"/>
    </row>
    <row r="197" spans="1:29" ht="47.25" customHeight="1" x14ac:dyDescent="0.35">
      <c r="A197" s="1"/>
      <c r="B197" s="1"/>
      <c r="C197" s="32"/>
      <c r="D197" s="3"/>
      <c r="E197" s="3"/>
      <c r="F197" s="3"/>
      <c r="G197" s="3"/>
      <c r="H197" s="15"/>
      <c r="I197" s="15"/>
      <c r="J197" s="3"/>
      <c r="K197" s="3"/>
      <c r="L197" s="3"/>
      <c r="M197" s="3"/>
      <c r="N197" s="3"/>
      <c r="O197" s="3"/>
      <c r="P197" s="3"/>
      <c r="Q197" s="3"/>
      <c r="R197" s="3"/>
      <c r="S197" s="3"/>
      <c r="T197" s="3"/>
      <c r="U197" s="16"/>
      <c r="V197" s="3"/>
      <c r="W197" s="3"/>
      <c r="X197" s="3"/>
      <c r="Y197" s="3"/>
      <c r="Z197" s="3"/>
      <c r="AA197" s="3"/>
      <c r="AB197" s="3"/>
      <c r="AC197" s="3"/>
    </row>
    <row r="198" spans="1:29" ht="47.25" customHeight="1" x14ac:dyDescent="0.35">
      <c r="A198" s="1"/>
      <c r="B198" s="1"/>
      <c r="C198" s="32"/>
      <c r="D198" s="3"/>
      <c r="E198" s="3"/>
      <c r="F198" s="3"/>
      <c r="G198" s="3"/>
      <c r="H198" s="15"/>
      <c r="I198" s="15"/>
      <c r="J198" s="3"/>
      <c r="K198" s="3"/>
      <c r="L198" s="3"/>
      <c r="M198" s="3"/>
      <c r="N198" s="3"/>
      <c r="O198" s="3"/>
      <c r="P198" s="3"/>
      <c r="Q198" s="3"/>
      <c r="R198" s="3"/>
      <c r="S198" s="3"/>
      <c r="T198" s="3"/>
      <c r="U198" s="16"/>
      <c r="V198" s="3"/>
      <c r="W198" s="3"/>
      <c r="X198" s="3"/>
      <c r="Y198" s="3"/>
      <c r="Z198" s="3"/>
      <c r="AA198" s="3"/>
      <c r="AB198" s="3"/>
      <c r="AC198" s="3"/>
    </row>
    <row r="199" spans="1:29" ht="47.25" customHeight="1" x14ac:dyDescent="0.35">
      <c r="A199" s="1"/>
      <c r="B199" s="1"/>
      <c r="C199" s="32"/>
      <c r="D199" s="3"/>
      <c r="E199" s="3"/>
      <c r="F199" s="3"/>
      <c r="G199" s="3"/>
      <c r="H199" s="15"/>
      <c r="I199" s="15"/>
      <c r="J199" s="3"/>
      <c r="K199" s="3"/>
      <c r="L199" s="3"/>
      <c r="M199" s="3"/>
      <c r="N199" s="3"/>
      <c r="O199" s="3"/>
      <c r="P199" s="3"/>
      <c r="Q199" s="3"/>
      <c r="R199" s="3"/>
      <c r="S199" s="3"/>
      <c r="T199" s="3"/>
      <c r="U199" s="16"/>
      <c r="V199" s="3"/>
      <c r="W199" s="3"/>
      <c r="X199" s="3"/>
      <c r="Y199" s="3"/>
      <c r="Z199" s="3"/>
      <c r="AA199" s="3"/>
      <c r="AB199" s="3"/>
      <c r="AC199" s="3"/>
    </row>
    <row r="200" spans="1:29" ht="47.25" customHeight="1" x14ac:dyDescent="0.35">
      <c r="A200" s="1"/>
      <c r="B200" s="1"/>
      <c r="C200" s="32"/>
      <c r="D200" s="3"/>
      <c r="E200" s="3"/>
      <c r="F200" s="3"/>
      <c r="G200" s="3"/>
      <c r="H200" s="15"/>
      <c r="I200" s="15"/>
      <c r="J200" s="3"/>
      <c r="K200" s="3"/>
      <c r="L200" s="3"/>
      <c r="M200" s="3"/>
      <c r="N200" s="3"/>
      <c r="O200" s="3"/>
      <c r="P200" s="3"/>
      <c r="Q200" s="3"/>
      <c r="R200" s="3"/>
      <c r="S200" s="3"/>
      <c r="T200" s="3"/>
      <c r="U200" s="16"/>
      <c r="V200" s="3"/>
      <c r="W200" s="3"/>
      <c r="X200" s="3"/>
      <c r="Y200" s="3"/>
      <c r="Z200" s="3"/>
      <c r="AA200" s="3"/>
      <c r="AB200" s="3"/>
      <c r="AC200" s="3"/>
    </row>
    <row r="201" spans="1:29" ht="47.25" customHeight="1" x14ac:dyDescent="0.35">
      <c r="A201" s="1"/>
      <c r="B201" s="1"/>
      <c r="C201" s="32"/>
      <c r="D201" s="3"/>
      <c r="E201" s="3"/>
      <c r="F201" s="3"/>
      <c r="G201" s="3"/>
      <c r="H201" s="15"/>
      <c r="I201" s="15"/>
      <c r="J201" s="3"/>
      <c r="K201" s="3"/>
      <c r="L201" s="3"/>
      <c r="M201" s="3"/>
      <c r="N201" s="3"/>
      <c r="O201" s="3"/>
      <c r="P201" s="3"/>
      <c r="Q201" s="3"/>
      <c r="R201" s="3"/>
      <c r="S201" s="3"/>
      <c r="T201" s="3"/>
      <c r="U201" s="16"/>
      <c r="V201" s="3"/>
      <c r="W201" s="3"/>
      <c r="X201" s="3"/>
      <c r="Y201" s="3"/>
      <c r="Z201" s="3"/>
      <c r="AA201" s="3"/>
      <c r="AB201" s="3"/>
      <c r="AC201" s="3"/>
    </row>
    <row r="202" spans="1:29" ht="47.25" customHeight="1" x14ac:dyDescent="0.35">
      <c r="A202" s="1"/>
      <c r="B202" s="1"/>
      <c r="C202" s="32"/>
      <c r="D202" s="3"/>
      <c r="E202" s="3"/>
      <c r="F202" s="3"/>
      <c r="G202" s="3"/>
      <c r="H202" s="15"/>
      <c r="I202" s="15"/>
      <c r="J202" s="3"/>
      <c r="K202" s="3"/>
      <c r="L202" s="3"/>
      <c r="M202" s="3"/>
      <c r="N202" s="3"/>
      <c r="O202" s="3"/>
      <c r="P202" s="3"/>
      <c r="Q202" s="3"/>
      <c r="R202" s="3"/>
      <c r="S202" s="3"/>
      <c r="T202" s="3"/>
      <c r="U202" s="16"/>
      <c r="V202" s="3"/>
      <c r="W202" s="3"/>
      <c r="X202" s="3"/>
      <c r="Y202" s="3"/>
      <c r="Z202" s="3"/>
      <c r="AA202" s="3"/>
      <c r="AB202" s="3"/>
      <c r="AC202" s="3"/>
    </row>
    <row r="203" spans="1:29" ht="47.25" customHeight="1" x14ac:dyDescent="0.35">
      <c r="A203" s="1"/>
      <c r="B203" s="1"/>
      <c r="C203" s="32"/>
      <c r="D203" s="3"/>
      <c r="E203" s="3"/>
      <c r="F203" s="3"/>
      <c r="G203" s="3"/>
      <c r="H203" s="15"/>
      <c r="I203" s="15"/>
      <c r="J203" s="3"/>
      <c r="K203" s="3"/>
      <c r="L203" s="3"/>
      <c r="M203" s="3"/>
      <c r="N203" s="3"/>
      <c r="O203" s="3"/>
      <c r="P203" s="3"/>
      <c r="Q203" s="3"/>
      <c r="R203" s="3"/>
      <c r="S203" s="3"/>
      <c r="T203" s="3"/>
      <c r="U203" s="16"/>
      <c r="V203" s="3"/>
      <c r="W203" s="3"/>
      <c r="X203" s="3"/>
      <c r="Y203" s="3"/>
      <c r="Z203" s="3"/>
      <c r="AA203" s="3"/>
      <c r="AB203" s="3"/>
      <c r="AC203" s="3"/>
    </row>
    <row r="204" spans="1:29" ht="47.25" customHeight="1" x14ac:dyDescent="0.35">
      <c r="A204" s="1"/>
      <c r="B204" s="1"/>
      <c r="C204" s="32"/>
      <c r="D204" s="3"/>
      <c r="E204" s="3"/>
      <c r="F204" s="3"/>
      <c r="G204" s="3"/>
      <c r="H204" s="15"/>
      <c r="I204" s="15"/>
      <c r="J204" s="3"/>
      <c r="K204" s="3"/>
      <c r="L204" s="3"/>
      <c r="M204" s="3"/>
      <c r="N204" s="3"/>
      <c r="O204" s="3"/>
      <c r="P204" s="3"/>
      <c r="Q204" s="3"/>
      <c r="R204" s="3"/>
      <c r="S204" s="3"/>
      <c r="T204" s="3"/>
      <c r="U204" s="16"/>
      <c r="V204" s="3"/>
      <c r="W204" s="3"/>
      <c r="X204" s="3"/>
      <c r="Y204" s="3"/>
      <c r="Z204" s="3"/>
      <c r="AA204" s="3"/>
      <c r="AB204" s="3"/>
      <c r="AC204" s="3"/>
    </row>
    <row r="205" spans="1:29" ht="47.25" customHeight="1" x14ac:dyDescent="0.35">
      <c r="A205" s="1"/>
      <c r="B205" s="1"/>
      <c r="C205" s="32"/>
      <c r="D205" s="3"/>
      <c r="E205" s="3"/>
      <c r="F205" s="3"/>
      <c r="G205" s="3"/>
      <c r="H205" s="15"/>
      <c r="I205" s="15"/>
      <c r="J205" s="3"/>
      <c r="K205" s="3"/>
      <c r="L205" s="3"/>
      <c r="M205" s="3"/>
      <c r="N205" s="3"/>
      <c r="O205" s="3"/>
      <c r="P205" s="3"/>
      <c r="Q205" s="3"/>
      <c r="R205" s="3"/>
      <c r="S205" s="3"/>
      <c r="T205" s="3"/>
      <c r="U205" s="16"/>
      <c r="V205" s="3"/>
      <c r="W205" s="3"/>
      <c r="X205" s="3"/>
      <c r="Y205" s="3"/>
      <c r="Z205" s="3"/>
      <c r="AA205" s="3"/>
      <c r="AB205" s="3"/>
      <c r="AC205" s="3"/>
    </row>
    <row r="206" spans="1:29" ht="47.25" customHeight="1" x14ac:dyDescent="0.35">
      <c r="A206" s="1"/>
      <c r="B206" s="1"/>
      <c r="C206" s="32"/>
      <c r="D206" s="3"/>
      <c r="E206" s="3"/>
      <c r="F206" s="3"/>
      <c r="G206" s="3"/>
      <c r="H206" s="15"/>
      <c r="I206" s="15"/>
      <c r="J206" s="3"/>
      <c r="K206" s="3"/>
      <c r="L206" s="3"/>
      <c r="M206" s="3"/>
      <c r="N206" s="3"/>
      <c r="O206" s="3"/>
      <c r="P206" s="3"/>
      <c r="Q206" s="3"/>
      <c r="R206" s="3"/>
      <c r="S206" s="3"/>
      <c r="T206" s="3"/>
      <c r="U206" s="16"/>
      <c r="V206" s="3"/>
      <c r="W206" s="3"/>
      <c r="X206" s="3"/>
      <c r="Y206" s="3"/>
      <c r="Z206" s="3"/>
      <c r="AA206" s="3"/>
      <c r="AB206" s="3"/>
      <c r="AC206" s="3"/>
    </row>
    <row r="207" spans="1:29" ht="47.25" customHeight="1" x14ac:dyDescent="0.35">
      <c r="A207" s="1"/>
      <c r="B207" s="1"/>
      <c r="C207" s="32"/>
      <c r="D207" s="3"/>
      <c r="E207" s="3"/>
      <c r="F207" s="3"/>
      <c r="G207" s="3"/>
      <c r="H207" s="15"/>
      <c r="I207" s="15"/>
      <c r="J207" s="3"/>
      <c r="K207" s="3"/>
      <c r="L207" s="3"/>
      <c r="M207" s="3"/>
      <c r="N207" s="3"/>
      <c r="O207" s="3"/>
      <c r="P207" s="3"/>
      <c r="Q207" s="3"/>
      <c r="R207" s="3"/>
      <c r="S207" s="3"/>
      <c r="T207" s="3"/>
      <c r="U207" s="16"/>
      <c r="V207" s="3"/>
      <c r="W207" s="3"/>
      <c r="X207" s="3"/>
      <c r="Y207" s="3"/>
      <c r="Z207" s="3"/>
      <c r="AA207" s="3"/>
      <c r="AB207" s="3"/>
      <c r="AC207" s="3"/>
    </row>
    <row r="208" spans="1:29" ht="47.25" customHeight="1" x14ac:dyDescent="0.35">
      <c r="A208" s="1"/>
      <c r="B208" s="1"/>
      <c r="C208" s="32"/>
      <c r="D208" s="3"/>
      <c r="E208" s="3"/>
      <c r="F208" s="3"/>
      <c r="G208" s="3"/>
      <c r="H208" s="15"/>
      <c r="I208" s="15"/>
      <c r="J208" s="3"/>
      <c r="K208" s="3"/>
      <c r="L208" s="3"/>
      <c r="M208" s="3"/>
      <c r="N208" s="3"/>
      <c r="O208" s="3"/>
      <c r="P208" s="3"/>
      <c r="Q208" s="3"/>
      <c r="R208" s="3"/>
      <c r="S208" s="3"/>
      <c r="T208" s="3"/>
      <c r="U208" s="16"/>
      <c r="V208" s="3"/>
      <c r="W208" s="3"/>
      <c r="X208" s="3"/>
      <c r="Y208" s="3"/>
      <c r="Z208" s="3"/>
      <c r="AA208" s="3"/>
      <c r="AB208" s="3"/>
      <c r="AC208" s="3"/>
    </row>
    <row r="209" spans="1:29" ht="47.25" customHeight="1" x14ac:dyDescent="0.35">
      <c r="A209" s="1"/>
      <c r="B209" s="1"/>
      <c r="C209" s="32"/>
      <c r="D209" s="3"/>
      <c r="E209" s="3"/>
      <c r="F209" s="3"/>
      <c r="G209" s="3"/>
      <c r="H209" s="15"/>
      <c r="I209" s="15"/>
      <c r="J209" s="3"/>
      <c r="K209" s="3"/>
      <c r="L209" s="3"/>
      <c r="M209" s="3"/>
      <c r="N209" s="3"/>
      <c r="O209" s="3"/>
      <c r="P209" s="3"/>
      <c r="Q209" s="3"/>
      <c r="R209" s="3"/>
      <c r="S209" s="3"/>
      <c r="T209" s="3"/>
      <c r="U209" s="16"/>
      <c r="V209" s="3"/>
      <c r="W209" s="3"/>
      <c r="X209" s="3"/>
      <c r="Y209" s="3"/>
      <c r="Z209" s="3"/>
      <c r="AA209" s="3"/>
      <c r="AB209" s="3"/>
      <c r="AC209" s="3"/>
    </row>
    <row r="210" spans="1:29" ht="47.25" customHeight="1" x14ac:dyDescent="0.35">
      <c r="A210" s="1"/>
      <c r="B210" s="1"/>
      <c r="C210" s="32"/>
      <c r="D210" s="3"/>
      <c r="E210" s="3"/>
      <c r="F210" s="3"/>
      <c r="G210" s="3"/>
      <c r="H210" s="15"/>
      <c r="I210" s="15"/>
      <c r="J210" s="3"/>
      <c r="K210" s="3"/>
      <c r="L210" s="3"/>
      <c r="M210" s="3"/>
      <c r="N210" s="3"/>
      <c r="O210" s="3"/>
      <c r="P210" s="3"/>
      <c r="Q210" s="3"/>
      <c r="R210" s="3"/>
      <c r="S210" s="3"/>
      <c r="T210" s="3"/>
      <c r="U210" s="16"/>
      <c r="V210" s="3"/>
      <c r="W210" s="3"/>
      <c r="X210" s="3"/>
      <c r="Y210" s="3"/>
      <c r="Z210" s="3"/>
      <c r="AA210" s="3"/>
      <c r="AB210" s="3"/>
      <c r="AC210" s="3"/>
    </row>
    <row r="211" spans="1:29" ht="47.25" customHeight="1" x14ac:dyDescent="0.35">
      <c r="A211" s="1"/>
      <c r="B211" s="1"/>
      <c r="C211" s="32"/>
      <c r="D211" s="3"/>
      <c r="E211" s="3"/>
      <c r="F211" s="3"/>
      <c r="G211" s="3"/>
      <c r="H211" s="15"/>
      <c r="I211" s="15"/>
      <c r="J211" s="3"/>
      <c r="K211" s="3"/>
      <c r="L211" s="3"/>
      <c r="M211" s="3"/>
      <c r="N211" s="3"/>
      <c r="O211" s="3"/>
      <c r="P211" s="3"/>
      <c r="Q211" s="3"/>
      <c r="R211" s="3"/>
      <c r="S211" s="3"/>
      <c r="T211" s="3"/>
      <c r="U211" s="16"/>
      <c r="V211" s="3"/>
      <c r="W211" s="3"/>
      <c r="X211" s="3"/>
      <c r="Y211" s="3"/>
      <c r="Z211" s="3"/>
      <c r="AA211" s="3"/>
      <c r="AB211" s="3"/>
      <c r="AC211" s="3"/>
    </row>
    <row r="212" spans="1:29" ht="47.25" customHeight="1" x14ac:dyDescent="0.35">
      <c r="A212" s="1"/>
      <c r="B212" s="1"/>
      <c r="C212" s="32"/>
      <c r="D212" s="3"/>
      <c r="E212" s="3"/>
      <c r="F212" s="3"/>
      <c r="G212" s="3"/>
      <c r="H212" s="15"/>
      <c r="I212" s="15"/>
      <c r="J212" s="3"/>
      <c r="K212" s="3"/>
      <c r="L212" s="3"/>
      <c r="M212" s="3"/>
      <c r="N212" s="3"/>
      <c r="O212" s="3"/>
      <c r="P212" s="3"/>
      <c r="Q212" s="3"/>
      <c r="R212" s="3"/>
      <c r="S212" s="3"/>
      <c r="T212" s="3"/>
      <c r="U212" s="16"/>
      <c r="V212" s="3"/>
      <c r="W212" s="3"/>
      <c r="X212" s="3"/>
      <c r="Y212" s="3"/>
      <c r="Z212" s="3"/>
      <c r="AA212" s="3"/>
      <c r="AB212" s="3"/>
      <c r="AC212" s="3"/>
    </row>
    <row r="213" spans="1:29" ht="47.25" customHeight="1" x14ac:dyDescent="0.35">
      <c r="A213" s="1"/>
      <c r="B213" s="1"/>
      <c r="C213" s="32"/>
      <c r="D213" s="3"/>
      <c r="E213" s="3"/>
      <c r="F213" s="3"/>
      <c r="G213" s="3"/>
      <c r="H213" s="15"/>
      <c r="I213" s="15"/>
      <c r="J213" s="3"/>
      <c r="K213" s="3"/>
      <c r="L213" s="3"/>
      <c r="M213" s="3"/>
      <c r="N213" s="3"/>
      <c r="O213" s="3"/>
      <c r="P213" s="3"/>
      <c r="Q213" s="3"/>
      <c r="R213" s="3"/>
      <c r="S213" s="3"/>
      <c r="T213" s="3"/>
      <c r="U213" s="16"/>
      <c r="V213" s="3"/>
      <c r="W213" s="3"/>
      <c r="X213" s="3"/>
      <c r="Y213" s="3"/>
      <c r="Z213" s="3"/>
      <c r="AA213" s="3"/>
      <c r="AB213" s="3"/>
      <c r="AC213" s="3"/>
    </row>
    <row r="214" spans="1:29" ht="47.25" customHeight="1" x14ac:dyDescent="0.35">
      <c r="A214" s="1"/>
      <c r="B214" s="1"/>
      <c r="C214" s="32"/>
      <c r="D214" s="3"/>
      <c r="E214" s="3"/>
      <c r="F214" s="3"/>
      <c r="G214" s="3"/>
      <c r="H214" s="15"/>
      <c r="I214" s="15"/>
      <c r="J214" s="3"/>
      <c r="K214" s="3"/>
      <c r="L214" s="3"/>
      <c r="M214" s="3"/>
      <c r="N214" s="3"/>
      <c r="O214" s="3"/>
      <c r="P214" s="3"/>
      <c r="Q214" s="3"/>
      <c r="R214" s="3"/>
      <c r="S214" s="3"/>
      <c r="T214" s="3"/>
      <c r="U214" s="16"/>
      <c r="V214" s="3"/>
      <c r="W214" s="3"/>
      <c r="X214" s="3"/>
      <c r="Y214" s="3"/>
      <c r="Z214" s="3"/>
      <c r="AA214" s="3"/>
      <c r="AB214" s="3"/>
      <c r="AC214" s="3"/>
    </row>
    <row r="215" spans="1:29" ht="47.25" customHeight="1" x14ac:dyDescent="0.35">
      <c r="A215" s="1"/>
      <c r="B215" s="1"/>
      <c r="C215" s="32"/>
      <c r="D215" s="3"/>
      <c r="E215" s="3"/>
      <c r="F215" s="3"/>
      <c r="G215" s="3"/>
      <c r="H215" s="15"/>
      <c r="I215" s="15"/>
      <c r="J215" s="3"/>
      <c r="K215" s="3"/>
      <c r="L215" s="3"/>
      <c r="M215" s="3"/>
      <c r="N215" s="3"/>
      <c r="O215" s="3"/>
      <c r="P215" s="3"/>
      <c r="Q215" s="3"/>
      <c r="R215" s="3"/>
      <c r="S215" s="3"/>
      <c r="T215" s="3"/>
      <c r="U215" s="16"/>
      <c r="V215" s="3"/>
      <c r="W215" s="3"/>
      <c r="X215" s="3"/>
      <c r="Y215" s="3"/>
      <c r="Z215" s="3"/>
      <c r="AA215" s="3"/>
      <c r="AB215" s="3"/>
      <c r="AC215" s="3"/>
    </row>
    <row r="216" spans="1:29" ht="47.25" customHeight="1" x14ac:dyDescent="0.35">
      <c r="A216" s="1"/>
      <c r="B216" s="1"/>
      <c r="C216" s="32"/>
      <c r="D216" s="3"/>
      <c r="E216" s="3"/>
      <c r="F216" s="3"/>
      <c r="G216" s="3"/>
      <c r="H216" s="15"/>
      <c r="I216" s="15"/>
      <c r="J216" s="3"/>
      <c r="K216" s="3"/>
      <c r="L216" s="3"/>
      <c r="M216" s="3"/>
      <c r="N216" s="3"/>
      <c r="O216" s="3"/>
      <c r="P216" s="3"/>
      <c r="Q216" s="3"/>
      <c r="R216" s="3"/>
      <c r="S216" s="3"/>
      <c r="T216" s="3"/>
      <c r="U216" s="16"/>
      <c r="V216" s="3"/>
      <c r="W216" s="3"/>
      <c r="X216" s="3"/>
      <c r="Y216" s="3"/>
      <c r="Z216" s="3"/>
      <c r="AA216" s="3"/>
      <c r="AB216" s="3"/>
      <c r="AC216" s="3"/>
    </row>
    <row r="217" spans="1:29" ht="47.25" customHeight="1" x14ac:dyDescent="0.35">
      <c r="A217" s="1"/>
      <c r="B217" s="1"/>
      <c r="C217" s="32"/>
      <c r="D217" s="3"/>
      <c r="E217" s="3"/>
      <c r="F217" s="3"/>
      <c r="G217" s="3"/>
      <c r="H217" s="15"/>
      <c r="I217" s="15"/>
      <c r="J217" s="3"/>
      <c r="K217" s="3"/>
      <c r="L217" s="3"/>
      <c r="M217" s="3"/>
      <c r="N217" s="3"/>
      <c r="O217" s="3"/>
      <c r="P217" s="3"/>
      <c r="Q217" s="3"/>
      <c r="R217" s="3"/>
      <c r="S217" s="3"/>
      <c r="T217" s="3"/>
      <c r="U217" s="16"/>
      <c r="V217" s="3"/>
      <c r="W217" s="3"/>
      <c r="X217" s="3"/>
      <c r="Y217" s="3"/>
      <c r="Z217" s="3"/>
      <c r="AA217" s="3"/>
      <c r="AB217" s="3"/>
      <c r="AC217" s="3"/>
    </row>
    <row r="218" spans="1:29" ht="47.25" customHeight="1" x14ac:dyDescent="0.35">
      <c r="A218" s="1"/>
      <c r="B218" s="1"/>
      <c r="C218" s="32"/>
      <c r="D218" s="3"/>
      <c r="E218" s="3"/>
      <c r="F218" s="3"/>
      <c r="G218" s="3"/>
      <c r="H218" s="15"/>
      <c r="I218" s="15"/>
      <c r="J218" s="3"/>
      <c r="K218" s="3"/>
      <c r="L218" s="3"/>
      <c r="M218" s="3"/>
      <c r="N218" s="3"/>
      <c r="O218" s="3"/>
      <c r="P218" s="3"/>
      <c r="Q218" s="3"/>
      <c r="R218" s="3"/>
      <c r="S218" s="3"/>
      <c r="T218" s="3"/>
      <c r="U218" s="16"/>
      <c r="V218" s="3"/>
      <c r="W218" s="3"/>
      <c r="X218" s="3"/>
      <c r="Y218" s="3"/>
      <c r="Z218" s="3"/>
      <c r="AA218" s="3"/>
      <c r="AB218" s="3"/>
      <c r="AC218" s="3"/>
    </row>
    <row r="219" spans="1:29" ht="47.25" customHeight="1" x14ac:dyDescent="0.35">
      <c r="C219" s="34"/>
      <c r="U219" s="35"/>
    </row>
    <row r="220" spans="1:29" ht="47.25" customHeight="1" x14ac:dyDescent="0.35">
      <c r="C220" s="34"/>
      <c r="U220" s="35"/>
    </row>
    <row r="221" spans="1:29" ht="47.25" customHeight="1" x14ac:dyDescent="0.35">
      <c r="C221" s="34"/>
      <c r="U221" s="35"/>
    </row>
    <row r="222" spans="1:29" ht="47.25" customHeight="1" x14ac:dyDescent="0.35">
      <c r="C222" s="34"/>
      <c r="U222" s="35"/>
    </row>
    <row r="223" spans="1:29" ht="47.25" customHeight="1" x14ac:dyDescent="0.35">
      <c r="C223" s="34"/>
      <c r="U223" s="35"/>
    </row>
    <row r="224" spans="1:29" ht="47.25" customHeight="1" x14ac:dyDescent="0.35">
      <c r="C224" s="34"/>
      <c r="U224" s="35"/>
    </row>
    <row r="225" spans="3:21" ht="47.25" customHeight="1" x14ac:dyDescent="0.35">
      <c r="C225" s="34"/>
      <c r="U225" s="35"/>
    </row>
    <row r="226" spans="3:21" ht="47.25" customHeight="1" x14ac:dyDescent="0.35">
      <c r="C226" s="34"/>
      <c r="U226" s="35"/>
    </row>
    <row r="227" spans="3:21" ht="47.25" customHeight="1" x14ac:dyDescent="0.35">
      <c r="C227" s="34"/>
      <c r="U227" s="35"/>
    </row>
    <row r="228" spans="3:21" ht="47.25" customHeight="1" x14ac:dyDescent="0.35">
      <c r="C228" s="34"/>
      <c r="U228" s="35"/>
    </row>
    <row r="229" spans="3:21" ht="47.25" customHeight="1" x14ac:dyDescent="0.35">
      <c r="C229" s="34"/>
      <c r="U229" s="35"/>
    </row>
    <row r="230" spans="3:21" ht="47.25" customHeight="1" x14ac:dyDescent="0.35">
      <c r="C230" s="34"/>
      <c r="U230" s="35"/>
    </row>
    <row r="231" spans="3:21" ht="47.25" customHeight="1" x14ac:dyDescent="0.35">
      <c r="C231" s="34"/>
      <c r="U231" s="35"/>
    </row>
    <row r="232" spans="3:21" ht="47.25" customHeight="1" x14ac:dyDescent="0.35">
      <c r="C232" s="34"/>
      <c r="U232" s="35"/>
    </row>
    <row r="233" spans="3:21" ht="47.25" customHeight="1" x14ac:dyDescent="0.35">
      <c r="C233" s="34"/>
      <c r="U233" s="35"/>
    </row>
    <row r="234" spans="3:21" ht="47.25" customHeight="1" x14ac:dyDescent="0.35">
      <c r="C234" s="34"/>
      <c r="U234" s="35"/>
    </row>
    <row r="235" spans="3:21" ht="47.25" customHeight="1" x14ac:dyDescent="0.35">
      <c r="C235" s="34"/>
      <c r="U235" s="35"/>
    </row>
    <row r="236" spans="3:21" ht="47.25" customHeight="1" x14ac:dyDescent="0.35">
      <c r="C236" s="34"/>
      <c r="U236" s="35"/>
    </row>
    <row r="237" spans="3:21" ht="47.25" customHeight="1" x14ac:dyDescent="0.35">
      <c r="C237" s="34"/>
      <c r="U237" s="35"/>
    </row>
    <row r="238" spans="3:21" ht="47.25" customHeight="1" x14ac:dyDescent="0.35">
      <c r="C238" s="34"/>
      <c r="U238" s="35"/>
    </row>
    <row r="239" spans="3:21" ht="47.25" customHeight="1" x14ac:dyDescent="0.35">
      <c r="C239" s="34"/>
      <c r="U239" s="35"/>
    </row>
    <row r="240" spans="3:21" ht="47.25" customHeight="1" x14ac:dyDescent="0.35">
      <c r="C240" s="34"/>
      <c r="U240" s="35"/>
    </row>
    <row r="241" spans="3:21" ht="47.25" customHeight="1" x14ac:dyDescent="0.35">
      <c r="C241" s="34"/>
      <c r="U241" s="35"/>
    </row>
    <row r="242" spans="3:21" ht="47.25" customHeight="1" x14ac:dyDescent="0.35">
      <c r="C242" s="34"/>
      <c r="U242" s="35"/>
    </row>
    <row r="243" spans="3:21" ht="47.25" customHeight="1" x14ac:dyDescent="0.35">
      <c r="C243" s="34"/>
      <c r="U243" s="35"/>
    </row>
    <row r="244" spans="3:21" ht="47.25" customHeight="1" x14ac:dyDescent="0.35">
      <c r="C244" s="34"/>
      <c r="U244" s="35"/>
    </row>
    <row r="245" spans="3:21" ht="47.25" customHeight="1" x14ac:dyDescent="0.35">
      <c r="C245" s="34"/>
      <c r="U245" s="35"/>
    </row>
    <row r="246" spans="3:21" ht="47.25" customHeight="1" x14ac:dyDescent="0.35">
      <c r="C246" s="34"/>
      <c r="U246" s="35"/>
    </row>
    <row r="247" spans="3:21" ht="47.25" customHeight="1" x14ac:dyDescent="0.35">
      <c r="C247" s="34"/>
      <c r="U247" s="35"/>
    </row>
    <row r="248" spans="3:21" ht="47.25" customHeight="1" x14ac:dyDescent="0.35">
      <c r="C248" s="34"/>
      <c r="U248" s="35"/>
    </row>
    <row r="249" spans="3:21" ht="47.25" customHeight="1" x14ac:dyDescent="0.35">
      <c r="C249" s="34"/>
      <c r="U249" s="35"/>
    </row>
    <row r="250" spans="3:21" ht="47.25" customHeight="1" x14ac:dyDescent="0.35">
      <c r="C250" s="34"/>
      <c r="U250" s="35"/>
    </row>
    <row r="251" spans="3:21" ht="47.25" customHeight="1" x14ac:dyDescent="0.35">
      <c r="C251" s="34"/>
      <c r="U251" s="35"/>
    </row>
    <row r="252" spans="3:21" ht="47.25" customHeight="1" x14ac:dyDescent="0.35">
      <c r="C252" s="34"/>
      <c r="U252" s="35"/>
    </row>
    <row r="253" spans="3:21" ht="47.25" customHeight="1" x14ac:dyDescent="0.35">
      <c r="C253" s="34"/>
      <c r="U253" s="35"/>
    </row>
    <row r="254" spans="3:21" ht="47.25" customHeight="1" x14ac:dyDescent="0.35">
      <c r="C254" s="34"/>
      <c r="U254" s="35"/>
    </row>
    <row r="255" spans="3:21" ht="47.25" customHeight="1" x14ac:dyDescent="0.35">
      <c r="C255" s="34"/>
      <c r="U255" s="35"/>
    </row>
    <row r="256" spans="3:21" ht="47.25" customHeight="1" x14ac:dyDescent="0.35">
      <c r="C256" s="34"/>
      <c r="U256" s="35"/>
    </row>
    <row r="257" spans="3:21" ht="47.25" customHeight="1" x14ac:dyDescent="0.35">
      <c r="C257" s="34"/>
      <c r="U257" s="35"/>
    </row>
    <row r="258" spans="3:21" ht="47.25" customHeight="1" x14ac:dyDescent="0.35">
      <c r="C258" s="34"/>
      <c r="U258" s="35"/>
    </row>
    <row r="259" spans="3:21" ht="47.25" customHeight="1" x14ac:dyDescent="0.35">
      <c r="C259" s="34"/>
      <c r="U259" s="35"/>
    </row>
    <row r="260" spans="3:21" ht="47.25" customHeight="1" x14ac:dyDescent="0.35">
      <c r="C260" s="34"/>
      <c r="U260" s="35"/>
    </row>
    <row r="261" spans="3:21" ht="47.25" customHeight="1" x14ac:dyDescent="0.35">
      <c r="C261" s="34"/>
      <c r="U261" s="35"/>
    </row>
    <row r="262" spans="3:21" ht="47.25" customHeight="1" x14ac:dyDescent="0.35">
      <c r="C262" s="34"/>
      <c r="U262" s="35"/>
    </row>
    <row r="263" spans="3:21" ht="47.25" customHeight="1" x14ac:dyDescent="0.35">
      <c r="C263" s="34"/>
      <c r="U263" s="35"/>
    </row>
    <row r="264" spans="3:21" ht="47.25" customHeight="1" x14ac:dyDescent="0.35">
      <c r="C264" s="34"/>
      <c r="U264" s="35"/>
    </row>
    <row r="265" spans="3:21" ht="47.25" customHeight="1" x14ac:dyDescent="0.35">
      <c r="C265" s="34"/>
      <c r="U265" s="35"/>
    </row>
    <row r="266" spans="3:21" ht="47.25" customHeight="1" x14ac:dyDescent="0.35">
      <c r="C266" s="34"/>
      <c r="U266" s="35"/>
    </row>
    <row r="267" spans="3:21" ht="47.25" customHeight="1" x14ac:dyDescent="0.35">
      <c r="C267" s="34"/>
      <c r="U267" s="35"/>
    </row>
    <row r="268" spans="3:21" ht="47.25" customHeight="1" x14ac:dyDescent="0.35">
      <c r="C268" s="34"/>
      <c r="U268" s="35"/>
    </row>
    <row r="269" spans="3:21" ht="47.25" customHeight="1" x14ac:dyDescent="0.35">
      <c r="C269" s="34"/>
      <c r="U269" s="35"/>
    </row>
    <row r="270" spans="3:21" ht="47.25" customHeight="1" x14ac:dyDescent="0.35">
      <c r="C270" s="34"/>
      <c r="U270" s="35"/>
    </row>
    <row r="271" spans="3:21" ht="47.25" customHeight="1" x14ac:dyDescent="0.35">
      <c r="C271" s="34"/>
      <c r="U271" s="35"/>
    </row>
    <row r="272" spans="3:21" ht="47.25" customHeight="1" x14ac:dyDescent="0.35">
      <c r="C272" s="34"/>
      <c r="U272" s="35"/>
    </row>
    <row r="273" spans="3:21" ht="47.25" customHeight="1" x14ac:dyDescent="0.35">
      <c r="C273" s="34"/>
      <c r="U273" s="35"/>
    </row>
    <row r="274" spans="3:21" ht="47.25" customHeight="1" x14ac:dyDescent="0.35">
      <c r="C274" s="34"/>
      <c r="U274" s="35"/>
    </row>
    <row r="275" spans="3:21" ht="47.25" customHeight="1" x14ac:dyDescent="0.35">
      <c r="C275" s="34"/>
      <c r="U275" s="35"/>
    </row>
    <row r="276" spans="3:21" ht="47.25" customHeight="1" x14ac:dyDescent="0.35">
      <c r="C276" s="34"/>
      <c r="U276" s="35"/>
    </row>
    <row r="277" spans="3:21" ht="47.25" customHeight="1" x14ac:dyDescent="0.35">
      <c r="C277" s="34"/>
      <c r="U277" s="35"/>
    </row>
    <row r="278" spans="3:21" ht="47.25" customHeight="1" x14ac:dyDescent="0.35">
      <c r="C278" s="34"/>
      <c r="U278" s="35"/>
    </row>
    <row r="279" spans="3:21" ht="47.25" customHeight="1" x14ac:dyDescent="0.35">
      <c r="C279" s="34"/>
      <c r="U279" s="35"/>
    </row>
    <row r="280" spans="3:21" ht="47.25" customHeight="1" x14ac:dyDescent="0.35">
      <c r="C280" s="34"/>
      <c r="U280" s="35"/>
    </row>
    <row r="281" spans="3:21" ht="47.25" customHeight="1" x14ac:dyDescent="0.35">
      <c r="C281" s="34"/>
      <c r="U281" s="35"/>
    </row>
    <row r="282" spans="3:21" ht="47.25" customHeight="1" x14ac:dyDescent="0.35">
      <c r="C282" s="34"/>
      <c r="U282" s="35"/>
    </row>
    <row r="283" spans="3:21" ht="47.25" customHeight="1" x14ac:dyDescent="0.35">
      <c r="C283" s="34"/>
      <c r="U283" s="35"/>
    </row>
    <row r="284" spans="3:21" ht="47.25" customHeight="1" x14ac:dyDescent="0.35">
      <c r="C284" s="34"/>
      <c r="U284" s="35"/>
    </row>
    <row r="285" spans="3:21" ht="47.25" customHeight="1" x14ac:dyDescent="0.35">
      <c r="C285" s="34"/>
      <c r="U285" s="35"/>
    </row>
    <row r="286" spans="3:21" ht="47.25" customHeight="1" x14ac:dyDescent="0.35">
      <c r="C286" s="34"/>
      <c r="U286" s="35"/>
    </row>
    <row r="287" spans="3:21" ht="47.25" customHeight="1" x14ac:dyDescent="0.35">
      <c r="C287" s="34"/>
      <c r="U287" s="35"/>
    </row>
    <row r="288" spans="3:21" ht="47.25" customHeight="1" x14ac:dyDescent="0.35">
      <c r="C288" s="34"/>
      <c r="U288" s="35"/>
    </row>
    <row r="289" spans="3:21" ht="47.25" customHeight="1" x14ac:dyDescent="0.35">
      <c r="C289" s="34"/>
      <c r="U289" s="35"/>
    </row>
    <row r="290" spans="3:21" ht="47.25" customHeight="1" x14ac:dyDescent="0.35">
      <c r="C290" s="34"/>
      <c r="U290" s="35"/>
    </row>
    <row r="291" spans="3:21" ht="47.25" customHeight="1" x14ac:dyDescent="0.35">
      <c r="C291" s="34"/>
      <c r="U291" s="35"/>
    </row>
    <row r="292" spans="3:21" ht="47.25" customHeight="1" x14ac:dyDescent="0.35">
      <c r="C292" s="34"/>
      <c r="U292" s="35"/>
    </row>
    <row r="293" spans="3:21" ht="47.25" customHeight="1" x14ac:dyDescent="0.35">
      <c r="C293" s="34"/>
      <c r="U293" s="35"/>
    </row>
    <row r="294" spans="3:21" ht="47.25" customHeight="1" x14ac:dyDescent="0.35">
      <c r="C294" s="34"/>
      <c r="U294" s="35"/>
    </row>
    <row r="295" spans="3:21" ht="47.25" customHeight="1" x14ac:dyDescent="0.35">
      <c r="C295" s="34"/>
      <c r="U295" s="35"/>
    </row>
    <row r="296" spans="3:21" ht="47.25" customHeight="1" x14ac:dyDescent="0.35">
      <c r="C296" s="34"/>
      <c r="U296" s="35"/>
    </row>
    <row r="297" spans="3:21" ht="47.25" customHeight="1" x14ac:dyDescent="0.35">
      <c r="C297" s="34"/>
      <c r="U297" s="35"/>
    </row>
    <row r="298" spans="3:21" ht="47.25" customHeight="1" x14ac:dyDescent="0.35">
      <c r="C298" s="34"/>
      <c r="U298" s="35"/>
    </row>
    <row r="299" spans="3:21" ht="47.25" customHeight="1" x14ac:dyDescent="0.35">
      <c r="C299" s="34"/>
      <c r="U299" s="35"/>
    </row>
    <row r="300" spans="3:21" ht="47.25" customHeight="1" x14ac:dyDescent="0.35">
      <c r="C300" s="34"/>
      <c r="U300" s="35"/>
    </row>
    <row r="301" spans="3:21" ht="47.25" customHeight="1" x14ac:dyDescent="0.35">
      <c r="C301" s="34"/>
      <c r="U301" s="35"/>
    </row>
    <row r="302" spans="3:21" ht="47.25" customHeight="1" x14ac:dyDescent="0.35">
      <c r="C302" s="34"/>
      <c r="U302" s="35"/>
    </row>
    <row r="303" spans="3:21" ht="47.25" customHeight="1" x14ac:dyDescent="0.35">
      <c r="C303" s="34"/>
      <c r="U303" s="35"/>
    </row>
    <row r="304" spans="3:21" ht="47.25" customHeight="1" x14ac:dyDescent="0.35">
      <c r="C304" s="34"/>
      <c r="U304" s="35"/>
    </row>
    <row r="305" spans="3:21" ht="47.25" customHeight="1" x14ac:dyDescent="0.35">
      <c r="C305" s="34"/>
      <c r="U305" s="35"/>
    </row>
    <row r="306" spans="3:21" ht="47.25" customHeight="1" x14ac:dyDescent="0.35">
      <c r="C306" s="34"/>
      <c r="U306" s="35"/>
    </row>
    <row r="307" spans="3:21" ht="47.25" customHeight="1" x14ac:dyDescent="0.35">
      <c r="C307" s="34"/>
      <c r="U307" s="35"/>
    </row>
    <row r="308" spans="3:21" ht="47.25" customHeight="1" x14ac:dyDescent="0.35">
      <c r="C308" s="34"/>
      <c r="U308" s="35"/>
    </row>
    <row r="309" spans="3:21" ht="47.25" customHeight="1" x14ac:dyDescent="0.35">
      <c r="C309" s="34"/>
      <c r="U309" s="35"/>
    </row>
    <row r="310" spans="3:21" ht="47.25" customHeight="1" x14ac:dyDescent="0.35">
      <c r="C310" s="34"/>
      <c r="U310" s="35"/>
    </row>
    <row r="311" spans="3:21" ht="47.25" customHeight="1" x14ac:dyDescent="0.35">
      <c r="C311" s="34"/>
      <c r="U311" s="35"/>
    </row>
    <row r="312" spans="3:21" ht="47.25" customHeight="1" x14ac:dyDescent="0.35">
      <c r="C312" s="34"/>
      <c r="U312" s="35"/>
    </row>
    <row r="313" spans="3:21" ht="47.25" customHeight="1" x14ac:dyDescent="0.35">
      <c r="C313" s="34"/>
      <c r="U313" s="35"/>
    </row>
    <row r="314" spans="3:21" ht="47.25" customHeight="1" x14ac:dyDescent="0.35">
      <c r="C314" s="34"/>
      <c r="U314" s="35"/>
    </row>
    <row r="315" spans="3:21" ht="47.25" customHeight="1" x14ac:dyDescent="0.35">
      <c r="C315" s="34"/>
      <c r="U315" s="35"/>
    </row>
    <row r="316" spans="3:21" ht="47.25" customHeight="1" x14ac:dyDescent="0.35">
      <c r="C316" s="34"/>
      <c r="U316" s="35"/>
    </row>
    <row r="317" spans="3:21" ht="47.25" customHeight="1" x14ac:dyDescent="0.35">
      <c r="C317" s="34"/>
      <c r="U317" s="35"/>
    </row>
    <row r="318" spans="3:21" ht="47.25" customHeight="1" x14ac:dyDescent="0.35">
      <c r="C318" s="34"/>
      <c r="U318" s="35"/>
    </row>
    <row r="319" spans="3:21" ht="47.25" customHeight="1" x14ac:dyDescent="0.35">
      <c r="C319" s="34"/>
      <c r="U319" s="35"/>
    </row>
    <row r="320" spans="3:21" ht="47.25" customHeight="1" x14ac:dyDescent="0.35">
      <c r="C320" s="34"/>
      <c r="U320" s="35"/>
    </row>
    <row r="321" spans="3:21" ht="47.25" customHeight="1" x14ac:dyDescent="0.35">
      <c r="C321" s="34"/>
      <c r="U321" s="35"/>
    </row>
    <row r="322" spans="3:21" ht="47.25" customHeight="1" x14ac:dyDescent="0.35">
      <c r="C322" s="34"/>
      <c r="U322" s="35"/>
    </row>
    <row r="323" spans="3:21" ht="47.25" customHeight="1" x14ac:dyDescent="0.35">
      <c r="C323" s="34"/>
      <c r="U323" s="35"/>
    </row>
    <row r="324" spans="3:21" ht="47.25" customHeight="1" x14ac:dyDescent="0.35">
      <c r="C324" s="34"/>
      <c r="U324" s="35"/>
    </row>
    <row r="325" spans="3:21" ht="47.25" customHeight="1" x14ac:dyDescent="0.35">
      <c r="C325" s="34"/>
      <c r="U325" s="35"/>
    </row>
    <row r="326" spans="3:21" ht="47.25" customHeight="1" x14ac:dyDescent="0.35">
      <c r="C326" s="34"/>
      <c r="U326" s="35"/>
    </row>
    <row r="327" spans="3:21" ht="47.25" customHeight="1" x14ac:dyDescent="0.35">
      <c r="C327" s="34"/>
      <c r="U327" s="35"/>
    </row>
    <row r="328" spans="3:21" ht="47.25" customHeight="1" x14ac:dyDescent="0.35">
      <c r="C328" s="34"/>
      <c r="U328" s="35"/>
    </row>
    <row r="329" spans="3:21" ht="47.25" customHeight="1" x14ac:dyDescent="0.35">
      <c r="C329" s="34"/>
      <c r="U329" s="35"/>
    </row>
    <row r="330" spans="3:21" ht="47.25" customHeight="1" x14ac:dyDescent="0.35">
      <c r="C330" s="34"/>
      <c r="U330" s="35"/>
    </row>
    <row r="331" spans="3:21" ht="47.25" customHeight="1" x14ac:dyDescent="0.35">
      <c r="C331" s="34"/>
      <c r="U331" s="35"/>
    </row>
    <row r="332" spans="3:21" ht="47.25" customHeight="1" x14ac:dyDescent="0.35">
      <c r="C332" s="34"/>
      <c r="U332" s="35"/>
    </row>
    <row r="333" spans="3:21" ht="47.25" customHeight="1" x14ac:dyDescent="0.35">
      <c r="C333" s="34"/>
      <c r="U333" s="35"/>
    </row>
    <row r="334" spans="3:21" ht="47.25" customHeight="1" x14ac:dyDescent="0.35">
      <c r="C334" s="34"/>
      <c r="U334" s="35"/>
    </row>
    <row r="335" spans="3:21" ht="47.25" customHeight="1" x14ac:dyDescent="0.35">
      <c r="C335" s="34"/>
      <c r="U335" s="35"/>
    </row>
    <row r="336" spans="3:21" ht="47.25" customHeight="1" x14ac:dyDescent="0.35">
      <c r="C336" s="34"/>
      <c r="U336" s="35"/>
    </row>
    <row r="337" spans="3:21" ht="47.25" customHeight="1" x14ac:dyDescent="0.35">
      <c r="C337" s="34"/>
      <c r="U337" s="35"/>
    </row>
    <row r="338" spans="3:21" ht="47.25" customHeight="1" x14ac:dyDescent="0.35">
      <c r="C338" s="34"/>
      <c r="U338" s="35"/>
    </row>
    <row r="339" spans="3:21" ht="47.25" customHeight="1" x14ac:dyDescent="0.35">
      <c r="C339" s="34"/>
      <c r="U339" s="35"/>
    </row>
    <row r="340" spans="3:21" ht="47.25" customHeight="1" x14ac:dyDescent="0.35">
      <c r="C340" s="34"/>
      <c r="U340" s="35"/>
    </row>
    <row r="341" spans="3:21" ht="47.25" customHeight="1" x14ac:dyDescent="0.35">
      <c r="C341" s="34"/>
      <c r="U341" s="35"/>
    </row>
    <row r="342" spans="3:21" ht="47.25" customHeight="1" x14ac:dyDescent="0.35">
      <c r="C342" s="34"/>
      <c r="U342" s="35"/>
    </row>
    <row r="343" spans="3:21" ht="47.25" customHeight="1" x14ac:dyDescent="0.35">
      <c r="C343" s="34"/>
      <c r="U343" s="35"/>
    </row>
    <row r="344" spans="3:21" ht="47.25" customHeight="1" x14ac:dyDescent="0.35">
      <c r="C344" s="34"/>
      <c r="U344" s="35"/>
    </row>
    <row r="345" spans="3:21" ht="47.25" customHeight="1" x14ac:dyDescent="0.35">
      <c r="C345" s="34"/>
      <c r="U345" s="35"/>
    </row>
    <row r="346" spans="3:21" ht="47.25" customHeight="1" x14ac:dyDescent="0.35">
      <c r="C346" s="34"/>
      <c r="U346" s="35"/>
    </row>
    <row r="347" spans="3:21" ht="47.25" customHeight="1" x14ac:dyDescent="0.35">
      <c r="C347" s="34"/>
      <c r="U347" s="35"/>
    </row>
    <row r="348" spans="3:21" ht="47.25" customHeight="1" x14ac:dyDescent="0.35">
      <c r="C348" s="34"/>
      <c r="U348" s="35"/>
    </row>
    <row r="349" spans="3:21" ht="47.25" customHeight="1" x14ac:dyDescent="0.35">
      <c r="C349" s="34"/>
      <c r="U349" s="35"/>
    </row>
    <row r="350" spans="3:21" ht="47.25" customHeight="1" x14ac:dyDescent="0.35">
      <c r="C350" s="34"/>
      <c r="U350" s="35"/>
    </row>
    <row r="351" spans="3:21" ht="47.25" customHeight="1" x14ac:dyDescent="0.35">
      <c r="C351" s="34"/>
      <c r="U351" s="35"/>
    </row>
    <row r="352" spans="3:21" ht="47.25" customHeight="1" x14ac:dyDescent="0.35">
      <c r="C352" s="34"/>
      <c r="U352" s="35"/>
    </row>
    <row r="353" spans="3:21" ht="47.25" customHeight="1" x14ac:dyDescent="0.35">
      <c r="C353" s="34"/>
      <c r="U353" s="35"/>
    </row>
    <row r="354" spans="3:21" ht="47.25" customHeight="1" x14ac:dyDescent="0.35">
      <c r="C354" s="34"/>
      <c r="U354" s="35"/>
    </row>
    <row r="355" spans="3:21" ht="47.25" customHeight="1" x14ac:dyDescent="0.35">
      <c r="C355" s="34"/>
      <c r="U355" s="35"/>
    </row>
    <row r="356" spans="3:21" ht="47.25" customHeight="1" x14ac:dyDescent="0.35">
      <c r="C356" s="34"/>
      <c r="U356" s="35"/>
    </row>
    <row r="357" spans="3:21" ht="47.25" customHeight="1" x14ac:dyDescent="0.35">
      <c r="C357" s="34"/>
      <c r="U357" s="35"/>
    </row>
    <row r="358" spans="3:21" ht="47.25" customHeight="1" x14ac:dyDescent="0.35">
      <c r="C358" s="34"/>
      <c r="U358" s="35"/>
    </row>
    <row r="359" spans="3:21" ht="47.25" customHeight="1" x14ac:dyDescent="0.35">
      <c r="C359" s="34"/>
      <c r="U359" s="35"/>
    </row>
    <row r="360" spans="3:21" ht="47.25" customHeight="1" x14ac:dyDescent="0.35">
      <c r="C360" s="34"/>
      <c r="U360" s="35"/>
    </row>
    <row r="361" spans="3:21" ht="47.25" customHeight="1" x14ac:dyDescent="0.35">
      <c r="C361" s="34"/>
      <c r="U361" s="35"/>
    </row>
    <row r="362" spans="3:21" ht="47.25" customHeight="1" x14ac:dyDescent="0.35">
      <c r="C362" s="34"/>
      <c r="U362" s="35"/>
    </row>
    <row r="363" spans="3:21" ht="47.25" customHeight="1" x14ac:dyDescent="0.35">
      <c r="C363" s="34"/>
      <c r="U363" s="35"/>
    </row>
    <row r="364" spans="3:21" ht="47.25" customHeight="1" x14ac:dyDescent="0.35">
      <c r="C364" s="34"/>
      <c r="U364" s="35"/>
    </row>
    <row r="365" spans="3:21" ht="47.25" customHeight="1" x14ac:dyDescent="0.35">
      <c r="C365" s="34"/>
      <c r="U365" s="35"/>
    </row>
    <row r="366" spans="3:21" ht="47.25" customHeight="1" x14ac:dyDescent="0.35">
      <c r="C366" s="34"/>
      <c r="U366" s="35"/>
    </row>
    <row r="367" spans="3:21" ht="47.25" customHeight="1" x14ac:dyDescent="0.35">
      <c r="C367" s="34"/>
      <c r="U367" s="35"/>
    </row>
    <row r="368" spans="3:21" ht="47.25" customHeight="1" x14ac:dyDescent="0.35">
      <c r="C368" s="34"/>
      <c r="U368" s="35"/>
    </row>
    <row r="369" spans="3:21" ht="47.25" customHeight="1" x14ac:dyDescent="0.35">
      <c r="C369" s="34"/>
      <c r="U369" s="35"/>
    </row>
    <row r="370" spans="3:21" ht="47.25" customHeight="1" x14ac:dyDescent="0.35">
      <c r="C370" s="34"/>
      <c r="U370" s="35"/>
    </row>
    <row r="371" spans="3:21" ht="47.25" customHeight="1" x14ac:dyDescent="0.35">
      <c r="C371" s="34"/>
      <c r="U371" s="35"/>
    </row>
    <row r="372" spans="3:21" ht="47.25" customHeight="1" x14ac:dyDescent="0.35">
      <c r="C372" s="34"/>
      <c r="U372" s="35"/>
    </row>
    <row r="373" spans="3:21" ht="47.25" customHeight="1" x14ac:dyDescent="0.35">
      <c r="C373" s="34"/>
      <c r="U373" s="35"/>
    </row>
    <row r="374" spans="3:21" ht="47.25" customHeight="1" x14ac:dyDescent="0.35">
      <c r="C374" s="34"/>
      <c r="U374" s="35"/>
    </row>
    <row r="375" spans="3:21" ht="47.25" customHeight="1" x14ac:dyDescent="0.35">
      <c r="C375" s="34"/>
      <c r="U375" s="35"/>
    </row>
    <row r="376" spans="3:21" ht="47.25" customHeight="1" x14ac:dyDescent="0.35">
      <c r="C376" s="34"/>
      <c r="U376" s="35"/>
    </row>
    <row r="377" spans="3:21" ht="47.25" customHeight="1" x14ac:dyDescent="0.35">
      <c r="C377" s="34"/>
      <c r="U377" s="35"/>
    </row>
    <row r="378" spans="3:21" ht="47.25" customHeight="1" x14ac:dyDescent="0.35">
      <c r="C378" s="34"/>
      <c r="U378" s="35"/>
    </row>
    <row r="379" spans="3:21" ht="47.25" customHeight="1" x14ac:dyDescent="0.35">
      <c r="C379" s="34"/>
      <c r="U379" s="35"/>
    </row>
    <row r="380" spans="3:21" ht="47.25" customHeight="1" x14ac:dyDescent="0.35">
      <c r="C380" s="34"/>
      <c r="U380" s="35"/>
    </row>
    <row r="381" spans="3:21" ht="47.25" customHeight="1" x14ac:dyDescent="0.35">
      <c r="C381" s="34"/>
      <c r="U381" s="35"/>
    </row>
    <row r="382" spans="3:21" ht="47.25" customHeight="1" x14ac:dyDescent="0.35">
      <c r="C382" s="34"/>
      <c r="U382" s="35"/>
    </row>
    <row r="383" spans="3:21" ht="47.25" customHeight="1" x14ac:dyDescent="0.35">
      <c r="C383" s="34"/>
      <c r="U383" s="35"/>
    </row>
    <row r="384" spans="3:21" ht="47.25" customHeight="1" x14ac:dyDescent="0.35">
      <c r="C384" s="34"/>
      <c r="U384" s="35"/>
    </row>
    <row r="385" spans="3:21" ht="47.25" customHeight="1" x14ac:dyDescent="0.35">
      <c r="C385" s="34"/>
      <c r="U385" s="35"/>
    </row>
    <row r="386" spans="3:21" ht="47.25" customHeight="1" x14ac:dyDescent="0.35">
      <c r="C386" s="34"/>
      <c r="U386" s="35"/>
    </row>
    <row r="387" spans="3:21" ht="47.25" customHeight="1" x14ac:dyDescent="0.35">
      <c r="C387" s="34"/>
      <c r="U387" s="35"/>
    </row>
    <row r="388" spans="3:21" ht="47.25" customHeight="1" x14ac:dyDescent="0.35">
      <c r="C388" s="34"/>
      <c r="U388" s="35"/>
    </row>
    <row r="389" spans="3:21" ht="47.25" customHeight="1" x14ac:dyDescent="0.35">
      <c r="C389" s="34"/>
      <c r="U389" s="35"/>
    </row>
    <row r="390" spans="3:21" ht="47.25" customHeight="1" x14ac:dyDescent="0.35">
      <c r="C390" s="34"/>
      <c r="U390" s="35"/>
    </row>
    <row r="391" spans="3:21" ht="47.25" customHeight="1" x14ac:dyDescent="0.35">
      <c r="C391" s="34"/>
      <c r="U391" s="35"/>
    </row>
    <row r="392" spans="3:21" ht="47.25" customHeight="1" x14ac:dyDescent="0.35">
      <c r="C392" s="34"/>
      <c r="U392" s="35"/>
    </row>
    <row r="393" spans="3:21" ht="47.25" customHeight="1" x14ac:dyDescent="0.35">
      <c r="C393" s="34"/>
      <c r="U393" s="35"/>
    </row>
    <row r="394" spans="3:21" ht="47.25" customHeight="1" x14ac:dyDescent="0.35">
      <c r="C394" s="34"/>
      <c r="U394" s="35"/>
    </row>
    <row r="395" spans="3:21" ht="47.25" customHeight="1" x14ac:dyDescent="0.35">
      <c r="C395" s="34"/>
      <c r="U395" s="35"/>
    </row>
    <row r="396" spans="3:21" ht="47.25" customHeight="1" x14ac:dyDescent="0.35">
      <c r="C396" s="34"/>
      <c r="U396" s="35"/>
    </row>
    <row r="397" spans="3:21" ht="47.25" customHeight="1" x14ac:dyDescent="0.35">
      <c r="C397" s="34"/>
      <c r="U397" s="35"/>
    </row>
    <row r="398" spans="3:21" ht="47.25" customHeight="1" x14ac:dyDescent="0.35">
      <c r="C398" s="34"/>
      <c r="U398" s="35"/>
    </row>
    <row r="399" spans="3:21" ht="47.25" customHeight="1" x14ac:dyDescent="0.35">
      <c r="C399" s="34"/>
      <c r="U399" s="35"/>
    </row>
    <row r="400" spans="3:21" ht="47.25" customHeight="1" x14ac:dyDescent="0.35">
      <c r="C400" s="34"/>
      <c r="U400" s="35"/>
    </row>
    <row r="401" spans="3:21" ht="47.25" customHeight="1" x14ac:dyDescent="0.35">
      <c r="C401" s="34"/>
      <c r="U401" s="35"/>
    </row>
    <row r="402" spans="3:21" ht="47.25" customHeight="1" x14ac:dyDescent="0.35">
      <c r="C402" s="34"/>
      <c r="U402" s="35"/>
    </row>
    <row r="403" spans="3:21" ht="47.25" customHeight="1" x14ac:dyDescent="0.35">
      <c r="C403" s="34"/>
      <c r="U403" s="35"/>
    </row>
    <row r="404" spans="3:21" ht="47.25" customHeight="1" x14ac:dyDescent="0.35">
      <c r="C404" s="34"/>
      <c r="U404" s="35"/>
    </row>
    <row r="405" spans="3:21" ht="47.25" customHeight="1" x14ac:dyDescent="0.35">
      <c r="C405" s="34"/>
      <c r="U405" s="35"/>
    </row>
    <row r="406" spans="3:21" ht="47.25" customHeight="1" x14ac:dyDescent="0.35">
      <c r="C406" s="34"/>
      <c r="U406" s="35"/>
    </row>
    <row r="407" spans="3:21" ht="47.25" customHeight="1" x14ac:dyDescent="0.35">
      <c r="C407" s="34"/>
      <c r="U407" s="35"/>
    </row>
    <row r="408" spans="3:21" ht="47.25" customHeight="1" x14ac:dyDescent="0.35">
      <c r="C408" s="34"/>
      <c r="U408" s="35"/>
    </row>
    <row r="409" spans="3:21" ht="47.25" customHeight="1" x14ac:dyDescent="0.35">
      <c r="C409" s="34"/>
      <c r="U409" s="35"/>
    </row>
    <row r="410" spans="3:21" ht="47.25" customHeight="1" x14ac:dyDescent="0.35">
      <c r="C410" s="34"/>
      <c r="U410" s="35"/>
    </row>
    <row r="411" spans="3:21" ht="47.25" customHeight="1" x14ac:dyDescent="0.35">
      <c r="C411" s="34"/>
      <c r="U411" s="35"/>
    </row>
    <row r="412" spans="3:21" ht="47.25" customHeight="1" x14ac:dyDescent="0.35">
      <c r="C412" s="34"/>
      <c r="U412" s="35"/>
    </row>
    <row r="413" spans="3:21" ht="47.25" customHeight="1" x14ac:dyDescent="0.35">
      <c r="C413" s="34"/>
      <c r="U413" s="35"/>
    </row>
    <row r="414" spans="3:21" ht="47.25" customHeight="1" x14ac:dyDescent="0.35">
      <c r="C414" s="34"/>
      <c r="U414" s="35"/>
    </row>
    <row r="415" spans="3:21" ht="47.25" customHeight="1" x14ac:dyDescent="0.35">
      <c r="C415" s="34"/>
      <c r="U415" s="35"/>
    </row>
    <row r="416" spans="3:21" ht="47.25" customHeight="1" x14ac:dyDescent="0.35">
      <c r="C416" s="34"/>
      <c r="U416" s="35"/>
    </row>
    <row r="417" spans="3:21" ht="47.25" customHeight="1" x14ac:dyDescent="0.35">
      <c r="C417" s="34"/>
      <c r="U417" s="35"/>
    </row>
    <row r="418" spans="3:21" ht="47.25" customHeight="1" x14ac:dyDescent="0.35">
      <c r="C418" s="34"/>
      <c r="U418" s="35"/>
    </row>
    <row r="419" spans="3:21" ht="47.25" customHeight="1" x14ac:dyDescent="0.35">
      <c r="C419" s="34"/>
      <c r="U419" s="35"/>
    </row>
    <row r="420" spans="3:21" ht="47.25" customHeight="1" x14ac:dyDescent="0.35">
      <c r="C420" s="34"/>
      <c r="U420" s="35"/>
    </row>
    <row r="421" spans="3:21" ht="47.25" customHeight="1" x14ac:dyDescent="0.35">
      <c r="C421" s="34"/>
      <c r="U421" s="35"/>
    </row>
    <row r="422" spans="3:21" ht="47.25" customHeight="1" x14ac:dyDescent="0.35">
      <c r="C422" s="34"/>
      <c r="U422" s="35"/>
    </row>
    <row r="423" spans="3:21" ht="47.25" customHeight="1" x14ac:dyDescent="0.35">
      <c r="C423" s="34"/>
      <c r="U423" s="35"/>
    </row>
    <row r="424" spans="3:21" ht="47.25" customHeight="1" x14ac:dyDescent="0.35">
      <c r="C424" s="34"/>
      <c r="U424" s="35"/>
    </row>
    <row r="425" spans="3:21" ht="47.25" customHeight="1" x14ac:dyDescent="0.35">
      <c r="C425" s="34"/>
      <c r="U425" s="35"/>
    </row>
    <row r="426" spans="3:21" ht="47.25" customHeight="1" x14ac:dyDescent="0.35">
      <c r="C426" s="34"/>
      <c r="U426" s="35"/>
    </row>
    <row r="427" spans="3:21" ht="47.25" customHeight="1" x14ac:dyDescent="0.35">
      <c r="C427" s="34"/>
      <c r="U427" s="35"/>
    </row>
    <row r="428" spans="3:21" ht="47.25" customHeight="1" x14ac:dyDescent="0.35">
      <c r="C428" s="34"/>
      <c r="U428" s="35"/>
    </row>
    <row r="429" spans="3:21" ht="47.25" customHeight="1" x14ac:dyDescent="0.35">
      <c r="C429" s="34"/>
      <c r="U429" s="35"/>
    </row>
    <row r="430" spans="3:21" ht="47.25" customHeight="1" x14ac:dyDescent="0.35">
      <c r="C430" s="34"/>
      <c r="U430" s="35"/>
    </row>
    <row r="431" spans="3:21" ht="47.25" customHeight="1" x14ac:dyDescent="0.35">
      <c r="C431" s="34"/>
      <c r="U431" s="35"/>
    </row>
    <row r="432" spans="3:21" ht="47.25" customHeight="1" x14ac:dyDescent="0.35">
      <c r="C432" s="34"/>
      <c r="U432" s="35"/>
    </row>
    <row r="433" spans="3:21" ht="47.25" customHeight="1" x14ac:dyDescent="0.35">
      <c r="C433" s="34"/>
      <c r="U433" s="35"/>
    </row>
    <row r="434" spans="3:21" ht="47.25" customHeight="1" x14ac:dyDescent="0.35">
      <c r="C434" s="34"/>
      <c r="U434" s="35"/>
    </row>
    <row r="435" spans="3:21" ht="47.25" customHeight="1" x14ac:dyDescent="0.35">
      <c r="C435" s="34"/>
      <c r="U435" s="35"/>
    </row>
    <row r="436" spans="3:21" ht="47.25" customHeight="1" x14ac:dyDescent="0.35">
      <c r="C436" s="34"/>
      <c r="U436" s="35"/>
    </row>
    <row r="437" spans="3:21" ht="47.25" customHeight="1" x14ac:dyDescent="0.35">
      <c r="C437" s="34"/>
      <c r="U437" s="35"/>
    </row>
    <row r="438" spans="3:21" ht="47.25" customHeight="1" x14ac:dyDescent="0.35">
      <c r="C438" s="34"/>
      <c r="U438" s="35"/>
    </row>
    <row r="439" spans="3:21" ht="47.25" customHeight="1" x14ac:dyDescent="0.35">
      <c r="C439" s="34"/>
      <c r="U439" s="35"/>
    </row>
    <row r="440" spans="3:21" ht="47.25" customHeight="1" x14ac:dyDescent="0.35">
      <c r="C440" s="34"/>
      <c r="U440" s="35"/>
    </row>
    <row r="441" spans="3:21" ht="47.25" customHeight="1" x14ac:dyDescent="0.35">
      <c r="C441" s="34"/>
      <c r="U441" s="35"/>
    </row>
    <row r="442" spans="3:21" ht="47.25" customHeight="1" x14ac:dyDescent="0.35">
      <c r="C442" s="34"/>
      <c r="U442" s="35"/>
    </row>
    <row r="443" spans="3:21" ht="47.25" customHeight="1" x14ac:dyDescent="0.35">
      <c r="C443" s="34"/>
      <c r="U443" s="35"/>
    </row>
    <row r="444" spans="3:21" ht="47.25" customHeight="1" x14ac:dyDescent="0.35">
      <c r="C444" s="34"/>
      <c r="U444" s="35"/>
    </row>
    <row r="445" spans="3:21" ht="47.25" customHeight="1" x14ac:dyDescent="0.35">
      <c r="C445" s="34"/>
      <c r="U445" s="35"/>
    </row>
    <row r="446" spans="3:21" ht="47.25" customHeight="1" x14ac:dyDescent="0.35">
      <c r="C446" s="34"/>
      <c r="U446" s="35"/>
    </row>
    <row r="447" spans="3:21" ht="47.25" customHeight="1" x14ac:dyDescent="0.35">
      <c r="C447" s="34"/>
      <c r="U447" s="35"/>
    </row>
    <row r="448" spans="3:21" ht="47.25" customHeight="1" x14ac:dyDescent="0.35">
      <c r="C448" s="34"/>
      <c r="U448" s="35"/>
    </row>
    <row r="449" spans="3:21" ht="47.25" customHeight="1" x14ac:dyDescent="0.35">
      <c r="C449" s="34"/>
      <c r="U449" s="35"/>
    </row>
    <row r="450" spans="3:21" ht="47.25" customHeight="1" x14ac:dyDescent="0.35">
      <c r="C450" s="34"/>
      <c r="U450" s="35"/>
    </row>
    <row r="451" spans="3:21" ht="47.25" customHeight="1" x14ac:dyDescent="0.35">
      <c r="C451" s="34"/>
      <c r="U451" s="35"/>
    </row>
    <row r="452" spans="3:21" ht="47.25" customHeight="1" x14ac:dyDescent="0.35">
      <c r="C452" s="34"/>
      <c r="U452" s="35"/>
    </row>
    <row r="453" spans="3:21" ht="47.25" customHeight="1" x14ac:dyDescent="0.35">
      <c r="C453" s="34"/>
      <c r="U453" s="35"/>
    </row>
    <row r="454" spans="3:21" ht="47.25" customHeight="1" x14ac:dyDescent="0.35">
      <c r="C454" s="34"/>
      <c r="U454" s="35"/>
    </row>
    <row r="455" spans="3:21" ht="47.25" customHeight="1" x14ac:dyDescent="0.35">
      <c r="C455" s="34"/>
      <c r="U455" s="35"/>
    </row>
    <row r="456" spans="3:21" ht="47.25" customHeight="1" x14ac:dyDescent="0.35">
      <c r="C456" s="34"/>
      <c r="U456" s="35"/>
    </row>
    <row r="457" spans="3:21" ht="47.25" customHeight="1" x14ac:dyDescent="0.35">
      <c r="C457" s="34"/>
      <c r="U457" s="35"/>
    </row>
    <row r="458" spans="3:21" ht="47.25" customHeight="1" x14ac:dyDescent="0.35">
      <c r="C458" s="34"/>
      <c r="U458" s="35"/>
    </row>
    <row r="459" spans="3:21" ht="47.25" customHeight="1" x14ac:dyDescent="0.35">
      <c r="C459" s="34"/>
      <c r="U459" s="35"/>
    </row>
    <row r="460" spans="3:21" ht="47.25" customHeight="1" x14ac:dyDescent="0.35">
      <c r="C460" s="34"/>
      <c r="U460" s="35"/>
    </row>
    <row r="461" spans="3:21" ht="47.25" customHeight="1" x14ac:dyDescent="0.35">
      <c r="C461" s="34"/>
      <c r="U461" s="35"/>
    </row>
    <row r="462" spans="3:21" ht="47.25" customHeight="1" x14ac:dyDescent="0.35">
      <c r="C462" s="34"/>
      <c r="U462" s="35"/>
    </row>
    <row r="463" spans="3:21" ht="47.25" customHeight="1" x14ac:dyDescent="0.35">
      <c r="C463" s="34"/>
      <c r="U463" s="35"/>
    </row>
    <row r="464" spans="3:21" ht="47.25" customHeight="1" x14ac:dyDescent="0.35">
      <c r="C464" s="34"/>
      <c r="U464" s="35"/>
    </row>
    <row r="465" spans="3:21" ht="47.25" customHeight="1" x14ac:dyDescent="0.35">
      <c r="C465" s="34"/>
      <c r="U465" s="35"/>
    </row>
    <row r="466" spans="3:21" ht="47.25" customHeight="1" x14ac:dyDescent="0.35">
      <c r="C466" s="34"/>
      <c r="U466" s="35"/>
    </row>
    <row r="467" spans="3:21" ht="47.25" customHeight="1" x14ac:dyDescent="0.35">
      <c r="C467" s="34"/>
      <c r="U467" s="35"/>
    </row>
    <row r="468" spans="3:21" ht="47.25" customHeight="1" x14ac:dyDescent="0.35">
      <c r="C468" s="34"/>
      <c r="U468" s="35"/>
    </row>
    <row r="469" spans="3:21" ht="47.25" customHeight="1" x14ac:dyDescent="0.35">
      <c r="C469" s="34"/>
      <c r="U469" s="35"/>
    </row>
    <row r="470" spans="3:21" ht="47.25" customHeight="1" x14ac:dyDescent="0.35">
      <c r="C470" s="34"/>
      <c r="U470" s="35"/>
    </row>
    <row r="471" spans="3:21" ht="47.25" customHeight="1" x14ac:dyDescent="0.35">
      <c r="C471" s="34"/>
      <c r="U471" s="35"/>
    </row>
    <row r="472" spans="3:21" ht="47.25" customHeight="1" x14ac:dyDescent="0.35">
      <c r="C472" s="34"/>
      <c r="U472" s="35"/>
    </row>
    <row r="473" spans="3:21" ht="47.25" customHeight="1" x14ac:dyDescent="0.35">
      <c r="C473" s="34"/>
      <c r="U473" s="35"/>
    </row>
    <row r="474" spans="3:21" ht="47.25" customHeight="1" x14ac:dyDescent="0.35">
      <c r="C474" s="34"/>
      <c r="U474" s="35"/>
    </row>
    <row r="475" spans="3:21" ht="47.25" customHeight="1" x14ac:dyDescent="0.35">
      <c r="C475" s="34"/>
      <c r="U475" s="35"/>
    </row>
    <row r="476" spans="3:21" ht="47.25" customHeight="1" x14ac:dyDescent="0.35">
      <c r="C476" s="34"/>
      <c r="U476" s="35"/>
    </row>
    <row r="477" spans="3:21" ht="47.25" customHeight="1" x14ac:dyDescent="0.35">
      <c r="C477" s="34"/>
      <c r="U477" s="35"/>
    </row>
    <row r="478" spans="3:21" ht="47.25" customHeight="1" x14ac:dyDescent="0.35">
      <c r="C478" s="34"/>
      <c r="U478" s="35"/>
    </row>
    <row r="479" spans="3:21" ht="47.25" customHeight="1" x14ac:dyDescent="0.35">
      <c r="C479" s="34"/>
      <c r="U479" s="35"/>
    </row>
    <row r="480" spans="3:21" ht="47.25" customHeight="1" x14ac:dyDescent="0.35">
      <c r="C480" s="34"/>
      <c r="U480" s="35"/>
    </row>
    <row r="481" spans="3:21" ht="47.25" customHeight="1" x14ac:dyDescent="0.35">
      <c r="C481" s="34"/>
      <c r="U481" s="35"/>
    </row>
    <row r="482" spans="3:21" ht="47.25" customHeight="1" x14ac:dyDescent="0.35">
      <c r="C482" s="34"/>
      <c r="U482" s="35"/>
    </row>
    <row r="483" spans="3:21" ht="47.25" customHeight="1" x14ac:dyDescent="0.35">
      <c r="C483" s="34"/>
      <c r="U483" s="35"/>
    </row>
    <row r="484" spans="3:21" ht="47.25" customHeight="1" x14ac:dyDescent="0.35">
      <c r="C484" s="34"/>
      <c r="U484" s="35"/>
    </row>
    <row r="485" spans="3:21" ht="47.25" customHeight="1" x14ac:dyDescent="0.35">
      <c r="C485" s="34"/>
      <c r="U485" s="35"/>
    </row>
    <row r="486" spans="3:21" ht="47.25" customHeight="1" x14ac:dyDescent="0.35">
      <c r="C486" s="34"/>
      <c r="U486" s="35"/>
    </row>
    <row r="487" spans="3:21" ht="47.25" customHeight="1" x14ac:dyDescent="0.35">
      <c r="C487" s="34"/>
      <c r="U487" s="35"/>
    </row>
    <row r="488" spans="3:21" ht="47.25" customHeight="1" x14ac:dyDescent="0.35">
      <c r="C488" s="34"/>
      <c r="U488" s="35"/>
    </row>
    <row r="489" spans="3:21" ht="47.25" customHeight="1" x14ac:dyDescent="0.35">
      <c r="C489" s="34"/>
      <c r="U489" s="35"/>
    </row>
    <row r="490" spans="3:21" ht="47.25" customHeight="1" x14ac:dyDescent="0.35">
      <c r="C490" s="34"/>
      <c r="U490" s="35"/>
    </row>
    <row r="491" spans="3:21" ht="47.25" customHeight="1" x14ac:dyDescent="0.35">
      <c r="C491" s="34"/>
      <c r="U491" s="35"/>
    </row>
    <row r="492" spans="3:21" ht="47.25" customHeight="1" x14ac:dyDescent="0.35">
      <c r="C492" s="34"/>
      <c r="U492" s="35"/>
    </row>
    <row r="493" spans="3:21" ht="47.25" customHeight="1" x14ac:dyDescent="0.35">
      <c r="C493" s="34"/>
      <c r="U493" s="35"/>
    </row>
    <row r="494" spans="3:21" ht="47.25" customHeight="1" x14ac:dyDescent="0.35">
      <c r="C494" s="34"/>
      <c r="U494" s="35"/>
    </row>
    <row r="495" spans="3:21" ht="47.25" customHeight="1" x14ac:dyDescent="0.35">
      <c r="C495" s="34"/>
      <c r="U495" s="35"/>
    </row>
    <row r="496" spans="3:21" ht="47.25" customHeight="1" x14ac:dyDescent="0.35">
      <c r="C496" s="34"/>
      <c r="U496" s="35"/>
    </row>
    <row r="497" spans="3:21" ht="47.25" customHeight="1" x14ac:dyDescent="0.35">
      <c r="C497" s="34"/>
      <c r="U497" s="35"/>
    </row>
    <row r="498" spans="3:21" ht="47.25" customHeight="1" x14ac:dyDescent="0.35">
      <c r="C498" s="34"/>
      <c r="U498" s="35"/>
    </row>
    <row r="499" spans="3:21" ht="47.25" customHeight="1" x14ac:dyDescent="0.35">
      <c r="C499" s="34"/>
      <c r="U499" s="35"/>
    </row>
    <row r="500" spans="3:21" ht="47.25" customHeight="1" x14ac:dyDescent="0.35">
      <c r="C500" s="34"/>
      <c r="U500" s="35"/>
    </row>
    <row r="501" spans="3:21" ht="47.25" customHeight="1" x14ac:dyDescent="0.35">
      <c r="C501" s="34"/>
      <c r="U501" s="35"/>
    </row>
    <row r="502" spans="3:21" ht="47.25" customHeight="1" x14ac:dyDescent="0.35">
      <c r="C502" s="34"/>
      <c r="U502" s="35"/>
    </row>
    <row r="503" spans="3:21" ht="47.25" customHeight="1" x14ac:dyDescent="0.35">
      <c r="C503" s="34"/>
      <c r="U503" s="35"/>
    </row>
    <row r="504" spans="3:21" ht="47.25" customHeight="1" x14ac:dyDescent="0.35">
      <c r="C504" s="34"/>
      <c r="U504" s="35"/>
    </row>
    <row r="505" spans="3:21" ht="47.25" customHeight="1" x14ac:dyDescent="0.35">
      <c r="C505" s="34"/>
      <c r="U505" s="35"/>
    </row>
    <row r="506" spans="3:21" ht="47.25" customHeight="1" x14ac:dyDescent="0.35">
      <c r="C506" s="34"/>
      <c r="U506" s="35"/>
    </row>
    <row r="507" spans="3:21" ht="47.25" customHeight="1" x14ac:dyDescent="0.35">
      <c r="C507" s="34"/>
      <c r="U507" s="35"/>
    </row>
    <row r="508" spans="3:21" ht="47.25" customHeight="1" x14ac:dyDescent="0.35">
      <c r="C508" s="34"/>
      <c r="U508" s="35"/>
    </row>
    <row r="509" spans="3:21" ht="47.25" customHeight="1" x14ac:dyDescent="0.35">
      <c r="C509" s="34"/>
      <c r="U509" s="35"/>
    </row>
    <row r="510" spans="3:21" ht="47.25" customHeight="1" x14ac:dyDescent="0.35">
      <c r="C510" s="34"/>
      <c r="U510" s="35"/>
    </row>
    <row r="511" spans="3:21" ht="47.25" customHeight="1" x14ac:dyDescent="0.35">
      <c r="C511" s="34"/>
      <c r="U511" s="35"/>
    </row>
    <row r="512" spans="3:21" ht="47.25" customHeight="1" x14ac:dyDescent="0.35">
      <c r="C512" s="34"/>
      <c r="U512" s="35"/>
    </row>
    <row r="513" spans="3:21" ht="47.25" customHeight="1" x14ac:dyDescent="0.35">
      <c r="C513" s="34"/>
      <c r="U513" s="35"/>
    </row>
    <row r="514" spans="3:21" ht="47.25" customHeight="1" x14ac:dyDescent="0.35">
      <c r="C514" s="34"/>
      <c r="U514" s="35"/>
    </row>
    <row r="515" spans="3:21" ht="47.25" customHeight="1" x14ac:dyDescent="0.35">
      <c r="C515" s="34"/>
      <c r="U515" s="35"/>
    </row>
    <row r="516" spans="3:21" ht="47.25" customHeight="1" x14ac:dyDescent="0.35">
      <c r="C516" s="34"/>
      <c r="U516" s="35"/>
    </row>
    <row r="517" spans="3:21" ht="47.25" customHeight="1" x14ac:dyDescent="0.35">
      <c r="C517" s="34"/>
      <c r="U517" s="35"/>
    </row>
    <row r="518" spans="3:21" ht="47.25" customHeight="1" x14ac:dyDescent="0.35">
      <c r="C518" s="34"/>
      <c r="U518" s="35"/>
    </row>
    <row r="519" spans="3:21" ht="47.25" customHeight="1" x14ac:dyDescent="0.35">
      <c r="C519" s="34"/>
      <c r="U519" s="35"/>
    </row>
    <row r="520" spans="3:21" ht="47.25" customHeight="1" x14ac:dyDescent="0.35">
      <c r="C520" s="34"/>
      <c r="U520" s="35"/>
    </row>
    <row r="521" spans="3:21" ht="47.25" customHeight="1" x14ac:dyDescent="0.35">
      <c r="C521" s="34"/>
      <c r="U521" s="35"/>
    </row>
    <row r="522" spans="3:21" ht="47.25" customHeight="1" x14ac:dyDescent="0.35">
      <c r="C522" s="34"/>
      <c r="U522" s="35"/>
    </row>
    <row r="523" spans="3:21" ht="47.25" customHeight="1" x14ac:dyDescent="0.35">
      <c r="C523" s="34"/>
      <c r="U523" s="35"/>
    </row>
    <row r="524" spans="3:21" ht="47.25" customHeight="1" x14ac:dyDescent="0.35">
      <c r="C524" s="34"/>
      <c r="U524" s="35"/>
    </row>
    <row r="525" spans="3:21" ht="47.25" customHeight="1" x14ac:dyDescent="0.35">
      <c r="C525" s="34"/>
      <c r="U525" s="35"/>
    </row>
    <row r="526" spans="3:21" ht="47.25" customHeight="1" x14ac:dyDescent="0.35">
      <c r="C526" s="34"/>
      <c r="U526" s="35"/>
    </row>
    <row r="527" spans="3:21" ht="47.25" customHeight="1" x14ac:dyDescent="0.35">
      <c r="C527" s="34"/>
      <c r="U527" s="35"/>
    </row>
    <row r="528" spans="3:21" ht="47.25" customHeight="1" x14ac:dyDescent="0.35">
      <c r="C528" s="34"/>
      <c r="U528" s="35"/>
    </row>
    <row r="529" spans="3:21" ht="47.25" customHeight="1" x14ac:dyDescent="0.35">
      <c r="C529" s="34"/>
      <c r="U529" s="35"/>
    </row>
    <row r="530" spans="3:21" ht="47.25" customHeight="1" x14ac:dyDescent="0.35">
      <c r="C530" s="34"/>
      <c r="U530" s="35"/>
    </row>
    <row r="531" spans="3:21" ht="47.25" customHeight="1" x14ac:dyDescent="0.35">
      <c r="C531" s="34"/>
      <c r="U531" s="35"/>
    </row>
    <row r="532" spans="3:21" ht="47.25" customHeight="1" x14ac:dyDescent="0.35">
      <c r="C532" s="34"/>
      <c r="U532" s="35"/>
    </row>
    <row r="533" spans="3:21" ht="47.25" customHeight="1" x14ac:dyDescent="0.35">
      <c r="C533" s="34"/>
      <c r="U533" s="35"/>
    </row>
    <row r="534" spans="3:21" ht="47.25" customHeight="1" x14ac:dyDescent="0.35">
      <c r="C534" s="34"/>
      <c r="U534" s="35"/>
    </row>
    <row r="535" spans="3:21" ht="47.25" customHeight="1" x14ac:dyDescent="0.35">
      <c r="C535" s="34"/>
      <c r="U535" s="35"/>
    </row>
    <row r="536" spans="3:21" ht="47.25" customHeight="1" x14ac:dyDescent="0.35">
      <c r="C536" s="34"/>
      <c r="U536" s="35"/>
    </row>
    <row r="537" spans="3:21" ht="47.25" customHeight="1" x14ac:dyDescent="0.35">
      <c r="C537" s="34"/>
      <c r="U537" s="35"/>
    </row>
    <row r="538" spans="3:21" ht="47.25" customHeight="1" x14ac:dyDescent="0.35">
      <c r="C538" s="34"/>
      <c r="U538" s="35"/>
    </row>
    <row r="539" spans="3:21" ht="47.25" customHeight="1" x14ac:dyDescent="0.35">
      <c r="C539" s="34"/>
      <c r="U539" s="35"/>
    </row>
    <row r="540" spans="3:21" ht="47.25" customHeight="1" x14ac:dyDescent="0.35">
      <c r="C540" s="34"/>
      <c r="U540" s="35"/>
    </row>
    <row r="541" spans="3:21" ht="47.25" customHeight="1" x14ac:dyDescent="0.35">
      <c r="C541" s="34"/>
      <c r="U541" s="35"/>
    </row>
    <row r="542" spans="3:21" ht="47.25" customHeight="1" x14ac:dyDescent="0.35">
      <c r="C542" s="34"/>
      <c r="U542" s="35"/>
    </row>
    <row r="543" spans="3:21" ht="47.25" customHeight="1" x14ac:dyDescent="0.35">
      <c r="C543" s="34"/>
      <c r="U543" s="35"/>
    </row>
    <row r="544" spans="3:21" ht="47.25" customHeight="1" x14ac:dyDescent="0.35">
      <c r="C544" s="34"/>
      <c r="U544" s="35"/>
    </row>
    <row r="545" spans="3:21" ht="47.25" customHeight="1" x14ac:dyDescent="0.35">
      <c r="C545" s="34"/>
      <c r="U545" s="35"/>
    </row>
    <row r="546" spans="3:21" ht="47.25" customHeight="1" x14ac:dyDescent="0.35">
      <c r="C546" s="34"/>
      <c r="U546" s="35"/>
    </row>
    <row r="547" spans="3:21" ht="47.25" customHeight="1" x14ac:dyDescent="0.35">
      <c r="C547" s="34"/>
      <c r="U547" s="35"/>
    </row>
    <row r="548" spans="3:21" ht="47.25" customHeight="1" x14ac:dyDescent="0.35">
      <c r="C548" s="34"/>
      <c r="U548" s="35"/>
    </row>
    <row r="549" spans="3:21" ht="47.25" customHeight="1" x14ac:dyDescent="0.35">
      <c r="C549" s="34"/>
      <c r="U549" s="35"/>
    </row>
    <row r="550" spans="3:21" ht="47.25" customHeight="1" x14ac:dyDescent="0.35">
      <c r="C550" s="34"/>
      <c r="U550" s="35"/>
    </row>
    <row r="551" spans="3:21" ht="47.25" customHeight="1" x14ac:dyDescent="0.35">
      <c r="C551" s="34"/>
      <c r="U551" s="35"/>
    </row>
    <row r="552" spans="3:21" ht="47.25" customHeight="1" x14ac:dyDescent="0.35">
      <c r="C552" s="34"/>
      <c r="U552" s="35"/>
    </row>
    <row r="553" spans="3:21" ht="47.25" customHeight="1" x14ac:dyDescent="0.35">
      <c r="C553" s="34"/>
      <c r="U553" s="35"/>
    </row>
    <row r="554" spans="3:21" ht="47.25" customHeight="1" x14ac:dyDescent="0.35">
      <c r="C554" s="34"/>
      <c r="U554" s="35"/>
    </row>
    <row r="555" spans="3:21" ht="47.25" customHeight="1" x14ac:dyDescent="0.35">
      <c r="C555" s="34"/>
      <c r="U555" s="35"/>
    </row>
    <row r="556" spans="3:21" ht="47.25" customHeight="1" x14ac:dyDescent="0.35">
      <c r="C556" s="34"/>
      <c r="U556" s="35"/>
    </row>
    <row r="557" spans="3:21" ht="47.25" customHeight="1" x14ac:dyDescent="0.35">
      <c r="C557" s="34"/>
      <c r="U557" s="35"/>
    </row>
    <row r="558" spans="3:21" ht="47.25" customHeight="1" x14ac:dyDescent="0.35">
      <c r="C558" s="34"/>
      <c r="U558" s="35"/>
    </row>
    <row r="559" spans="3:21" ht="47.25" customHeight="1" x14ac:dyDescent="0.35">
      <c r="C559" s="34"/>
      <c r="U559" s="35"/>
    </row>
    <row r="560" spans="3:21" ht="47.25" customHeight="1" x14ac:dyDescent="0.35">
      <c r="C560" s="34"/>
      <c r="U560" s="35"/>
    </row>
    <row r="561" spans="3:21" ht="47.25" customHeight="1" x14ac:dyDescent="0.35">
      <c r="C561" s="34"/>
      <c r="U561" s="35"/>
    </row>
    <row r="562" spans="3:21" ht="47.25" customHeight="1" x14ac:dyDescent="0.35">
      <c r="C562" s="34"/>
      <c r="U562" s="35"/>
    </row>
    <row r="563" spans="3:21" ht="47.25" customHeight="1" x14ac:dyDescent="0.35">
      <c r="C563" s="34"/>
      <c r="U563" s="35"/>
    </row>
    <row r="564" spans="3:21" ht="47.25" customHeight="1" x14ac:dyDescent="0.35">
      <c r="C564" s="34"/>
      <c r="U564" s="35"/>
    </row>
    <row r="565" spans="3:21" ht="47.25" customHeight="1" x14ac:dyDescent="0.35">
      <c r="C565" s="34"/>
      <c r="U565" s="35"/>
    </row>
    <row r="566" spans="3:21" ht="47.25" customHeight="1" x14ac:dyDescent="0.35">
      <c r="C566" s="34"/>
      <c r="U566" s="35"/>
    </row>
    <row r="567" spans="3:21" ht="47.25" customHeight="1" x14ac:dyDescent="0.35">
      <c r="C567" s="34"/>
      <c r="U567" s="35"/>
    </row>
    <row r="568" spans="3:21" ht="47.25" customHeight="1" x14ac:dyDescent="0.35">
      <c r="C568" s="34"/>
      <c r="U568" s="35"/>
    </row>
    <row r="569" spans="3:21" ht="47.25" customHeight="1" x14ac:dyDescent="0.35">
      <c r="C569" s="34"/>
      <c r="U569" s="35"/>
    </row>
    <row r="570" spans="3:21" ht="47.25" customHeight="1" x14ac:dyDescent="0.35">
      <c r="C570" s="34"/>
      <c r="U570" s="35"/>
    </row>
    <row r="571" spans="3:21" ht="47.25" customHeight="1" x14ac:dyDescent="0.35">
      <c r="C571" s="34"/>
      <c r="U571" s="35"/>
    </row>
    <row r="572" spans="3:21" ht="47.25" customHeight="1" x14ac:dyDescent="0.35">
      <c r="C572" s="34"/>
      <c r="U572" s="35"/>
    </row>
    <row r="573" spans="3:21" ht="47.25" customHeight="1" x14ac:dyDescent="0.35">
      <c r="C573" s="34"/>
      <c r="U573" s="35"/>
    </row>
    <row r="574" spans="3:21" ht="47.25" customHeight="1" x14ac:dyDescent="0.35">
      <c r="C574" s="34"/>
      <c r="U574" s="35"/>
    </row>
    <row r="575" spans="3:21" ht="47.25" customHeight="1" x14ac:dyDescent="0.35">
      <c r="C575" s="34"/>
      <c r="U575" s="35"/>
    </row>
    <row r="576" spans="3:21" ht="47.25" customHeight="1" x14ac:dyDescent="0.35">
      <c r="C576" s="34"/>
      <c r="U576" s="35"/>
    </row>
    <row r="577" spans="3:21" ht="47.25" customHeight="1" x14ac:dyDescent="0.35">
      <c r="C577" s="34"/>
      <c r="U577" s="35"/>
    </row>
    <row r="578" spans="3:21" ht="47.25" customHeight="1" x14ac:dyDescent="0.35">
      <c r="C578" s="34"/>
      <c r="U578" s="35"/>
    </row>
    <row r="579" spans="3:21" ht="47.25" customHeight="1" x14ac:dyDescent="0.35">
      <c r="C579" s="34"/>
      <c r="U579" s="35"/>
    </row>
    <row r="580" spans="3:21" ht="47.25" customHeight="1" x14ac:dyDescent="0.35">
      <c r="C580" s="34"/>
      <c r="U580" s="35"/>
    </row>
    <row r="581" spans="3:21" ht="47.25" customHeight="1" x14ac:dyDescent="0.35">
      <c r="C581" s="34"/>
      <c r="U581" s="35"/>
    </row>
    <row r="582" spans="3:21" ht="47.25" customHeight="1" x14ac:dyDescent="0.35">
      <c r="C582" s="34"/>
      <c r="U582" s="35"/>
    </row>
    <row r="583" spans="3:21" ht="47.25" customHeight="1" x14ac:dyDescent="0.35">
      <c r="C583" s="34"/>
      <c r="U583" s="35"/>
    </row>
    <row r="584" spans="3:21" ht="47.25" customHeight="1" x14ac:dyDescent="0.35">
      <c r="C584" s="34"/>
      <c r="U584" s="35"/>
    </row>
    <row r="585" spans="3:21" ht="47.25" customHeight="1" x14ac:dyDescent="0.35">
      <c r="C585" s="34"/>
      <c r="U585" s="35"/>
    </row>
    <row r="586" spans="3:21" ht="47.25" customHeight="1" x14ac:dyDescent="0.35">
      <c r="C586" s="34"/>
      <c r="U586" s="35"/>
    </row>
    <row r="587" spans="3:21" ht="47.25" customHeight="1" x14ac:dyDescent="0.35">
      <c r="C587" s="34"/>
      <c r="U587" s="35"/>
    </row>
    <row r="588" spans="3:21" ht="47.25" customHeight="1" x14ac:dyDescent="0.35">
      <c r="C588" s="34"/>
      <c r="U588" s="35"/>
    </row>
    <row r="589" spans="3:21" ht="47.25" customHeight="1" x14ac:dyDescent="0.35">
      <c r="C589" s="34"/>
      <c r="U589" s="35"/>
    </row>
    <row r="590" spans="3:21" ht="47.25" customHeight="1" x14ac:dyDescent="0.35">
      <c r="C590" s="34"/>
      <c r="U590" s="35"/>
    </row>
    <row r="591" spans="3:21" ht="47.25" customHeight="1" x14ac:dyDescent="0.35">
      <c r="C591" s="34"/>
      <c r="U591" s="35"/>
    </row>
    <row r="592" spans="3:21" ht="47.25" customHeight="1" x14ac:dyDescent="0.35">
      <c r="C592" s="34"/>
      <c r="U592" s="35"/>
    </row>
    <row r="593" spans="3:21" ht="47.25" customHeight="1" x14ac:dyDescent="0.35">
      <c r="C593" s="34"/>
      <c r="U593" s="35"/>
    </row>
    <row r="594" spans="3:21" ht="47.25" customHeight="1" x14ac:dyDescent="0.35">
      <c r="C594" s="34"/>
      <c r="U594" s="35"/>
    </row>
    <row r="595" spans="3:21" ht="47.25" customHeight="1" x14ac:dyDescent="0.35">
      <c r="C595" s="34"/>
      <c r="U595" s="35"/>
    </row>
    <row r="596" spans="3:21" ht="47.25" customHeight="1" x14ac:dyDescent="0.35">
      <c r="C596" s="34"/>
      <c r="U596" s="35"/>
    </row>
    <row r="597" spans="3:21" ht="47.25" customHeight="1" x14ac:dyDescent="0.35">
      <c r="C597" s="34"/>
      <c r="U597" s="35"/>
    </row>
    <row r="598" spans="3:21" ht="47.25" customHeight="1" x14ac:dyDescent="0.35">
      <c r="C598" s="34"/>
      <c r="U598" s="35"/>
    </row>
    <row r="599" spans="3:21" ht="47.25" customHeight="1" x14ac:dyDescent="0.35">
      <c r="C599" s="34"/>
      <c r="U599" s="35"/>
    </row>
    <row r="600" spans="3:21" ht="47.25" customHeight="1" x14ac:dyDescent="0.35">
      <c r="C600" s="34"/>
      <c r="U600" s="35"/>
    </row>
    <row r="601" spans="3:21" ht="47.25" customHeight="1" x14ac:dyDescent="0.35">
      <c r="C601" s="34"/>
      <c r="U601" s="35"/>
    </row>
    <row r="602" spans="3:21" ht="47.25" customHeight="1" x14ac:dyDescent="0.35">
      <c r="C602" s="34"/>
      <c r="U602" s="35"/>
    </row>
    <row r="603" spans="3:21" ht="47.25" customHeight="1" x14ac:dyDescent="0.35">
      <c r="C603" s="34"/>
      <c r="U603" s="35"/>
    </row>
    <row r="604" spans="3:21" ht="47.25" customHeight="1" x14ac:dyDescent="0.35">
      <c r="C604" s="34"/>
      <c r="U604" s="35"/>
    </row>
    <row r="605" spans="3:21" ht="47.25" customHeight="1" x14ac:dyDescent="0.35">
      <c r="C605" s="34"/>
      <c r="U605" s="35"/>
    </row>
    <row r="606" spans="3:21" ht="47.25" customHeight="1" x14ac:dyDescent="0.35">
      <c r="C606" s="34"/>
      <c r="U606" s="35"/>
    </row>
    <row r="607" spans="3:21" ht="47.25" customHeight="1" x14ac:dyDescent="0.35">
      <c r="C607" s="34"/>
      <c r="U607" s="35"/>
    </row>
    <row r="608" spans="3:21" ht="47.25" customHeight="1" x14ac:dyDescent="0.35">
      <c r="C608" s="34"/>
      <c r="U608" s="35"/>
    </row>
    <row r="609" spans="3:21" ht="47.25" customHeight="1" x14ac:dyDescent="0.35">
      <c r="C609" s="34"/>
      <c r="U609" s="35"/>
    </row>
    <row r="610" spans="3:21" ht="47.25" customHeight="1" x14ac:dyDescent="0.35">
      <c r="C610" s="34"/>
      <c r="U610" s="35"/>
    </row>
    <row r="611" spans="3:21" ht="47.25" customHeight="1" x14ac:dyDescent="0.35">
      <c r="C611" s="34"/>
      <c r="U611" s="35"/>
    </row>
    <row r="612" spans="3:21" ht="47.25" customHeight="1" x14ac:dyDescent="0.35">
      <c r="C612" s="34"/>
      <c r="U612" s="35"/>
    </row>
    <row r="613" spans="3:21" ht="47.25" customHeight="1" x14ac:dyDescent="0.35">
      <c r="C613" s="34"/>
      <c r="U613" s="35"/>
    </row>
    <row r="614" spans="3:21" ht="47.25" customHeight="1" x14ac:dyDescent="0.35">
      <c r="C614" s="34"/>
      <c r="U614" s="35"/>
    </row>
    <row r="615" spans="3:21" ht="47.25" customHeight="1" x14ac:dyDescent="0.35">
      <c r="C615" s="34"/>
      <c r="U615" s="35"/>
    </row>
    <row r="616" spans="3:21" ht="47.25" customHeight="1" x14ac:dyDescent="0.35">
      <c r="C616" s="34"/>
      <c r="U616" s="35"/>
    </row>
    <row r="617" spans="3:21" ht="47.25" customHeight="1" x14ac:dyDescent="0.35">
      <c r="C617" s="34"/>
      <c r="U617" s="35"/>
    </row>
    <row r="618" spans="3:21" ht="47.25" customHeight="1" x14ac:dyDescent="0.35">
      <c r="C618" s="34"/>
      <c r="U618" s="35"/>
    </row>
    <row r="619" spans="3:21" ht="47.25" customHeight="1" x14ac:dyDescent="0.35">
      <c r="C619" s="34"/>
      <c r="U619" s="35"/>
    </row>
    <row r="620" spans="3:21" ht="47.25" customHeight="1" x14ac:dyDescent="0.35">
      <c r="C620" s="34"/>
      <c r="U620" s="35"/>
    </row>
    <row r="621" spans="3:21" ht="47.25" customHeight="1" x14ac:dyDescent="0.35">
      <c r="C621" s="34"/>
      <c r="U621" s="35"/>
    </row>
    <row r="622" spans="3:21" ht="47.25" customHeight="1" x14ac:dyDescent="0.35">
      <c r="C622" s="34"/>
      <c r="U622" s="35"/>
    </row>
    <row r="623" spans="3:21" ht="47.25" customHeight="1" x14ac:dyDescent="0.35">
      <c r="C623" s="34"/>
      <c r="U623" s="35"/>
    </row>
    <row r="624" spans="3:21" ht="47.25" customHeight="1" x14ac:dyDescent="0.35">
      <c r="C624" s="34"/>
      <c r="U624" s="35"/>
    </row>
    <row r="625" spans="3:21" ht="47.25" customHeight="1" x14ac:dyDescent="0.35">
      <c r="C625" s="34"/>
      <c r="U625" s="35"/>
    </row>
    <row r="626" spans="3:21" ht="47.25" customHeight="1" x14ac:dyDescent="0.35">
      <c r="C626" s="34"/>
      <c r="U626" s="35"/>
    </row>
    <row r="627" spans="3:21" ht="47.25" customHeight="1" x14ac:dyDescent="0.35">
      <c r="C627" s="34"/>
      <c r="U627" s="35"/>
    </row>
    <row r="628" spans="3:21" ht="47.25" customHeight="1" x14ac:dyDescent="0.35">
      <c r="C628" s="34"/>
      <c r="U628" s="35"/>
    </row>
    <row r="629" spans="3:21" ht="47.25" customHeight="1" x14ac:dyDescent="0.35">
      <c r="C629" s="34"/>
      <c r="U629" s="35"/>
    </row>
    <row r="630" spans="3:21" ht="47.25" customHeight="1" x14ac:dyDescent="0.35">
      <c r="C630" s="34"/>
      <c r="U630" s="35"/>
    </row>
    <row r="631" spans="3:21" ht="47.25" customHeight="1" x14ac:dyDescent="0.35">
      <c r="C631" s="34"/>
      <c r="U631" s="35"/>
    </row>
    <row r="632" spans="3:21" ht="47.25" customHeight="1" x14ac:dyDescent="0.35">
      <c r="C632" s="34"/>
      <c r="U632" s="35"/>
    </row>
    <row r="633" spans="3:21" ht="47.25" customHeight="1" x14ac:dyDescent="0.35">
      <c r="C633" s="34"/>
      <c r="U633" s="35"/>
    </row>
    <row r="634" spans="3:21" ht="47.25" customHeight="1" x14ac:dyDescent="0.35">
      <c r="C634" s="34"/>
      <c r="U634" s="35"/>
    </row>
    <row r="635" spans="3:21" ht="47.25" customHeight="1" x14ac:dyDescent="0.35">
      <c r="C635" s="34"/>
      <c r="U635" s="35"/>
    </row>
    <row r="636" spans="3:21" ht="47.25" customHeight="1" x14ac:dyDescent="0.35">
      <c r="C636" s="34"/>
      <c r="U636" s="35"/>
    </row>
    <row r="637" spans="3:21" ht="47.25" customHeight="1" x14ac:dyDescent="0.35">
      <c r="C637" s="34"/>
      <c r="U637" s="35"/>
    </row>
    <row r="638" spans="3:21" ht="47.25" customHeight="1" x14ac:dyDescent="0.35">
      <c r="C638" s="34"/>
      <c r="U638" s="35"/>
    </row>
    <row r="639" spans="3:21" ht="47.25" customHeight="1" x14ac:dyDescent="0.35">
      <c r="C639" s="34"/>
      <c r="U639" s="35"/>
    </row>
    <row r="640" spans="3:21" ht="47.25" customHeight="1" x14ac:dyDescent="0.35">
      <c r="C640" s="34"/>
      <c r="U640" s="35"/>
    </row>
    <row r="641" spans="3:21" ht="47.25" customHeight="1" x14ac:dyDescent="0.35">
      <c r="C641" s="34"/>
      <c r="U641" s="35"/>
    </row>
    <row r="642" spans="3:21" ht="47.25" customHeight="1" x14ac:dyDescent="0.35">
      <c r="C642" s="34"/>
      <c r="U642" s="35"/>
    </row>
    <row r="643" spans="3:21" ht="47.25" customHeight="1" x14ac:dyDescent="0.35">
      <c r="C643" s="34"/>
      <c r="U643" s="35"/>
    </row>
    <row r="644" spans="3:21" ht="47.25" customHeight="1" x14ac:dyDescent="0.35">
      <c r="C644" s="34"/>
      <c r="U644" s="35"/>
    </row>
    <row r="645" spans="3:21" ht="47.25" customHeight="1" x14ac:dyDescent="0.35">
      <c r="C645" s="34"/>
      <c r="U645" s="35"/>
    </row>
    <row r="646" spans="3:21" ht="47.25" customHeight="1" x14ac:dyDescent="0.35">
      <c r="C646" s="34"/>
      <c r="U646" s="35"/>
    </row>
    <row r="647" spans="3:21" ht="47.25" customHeight="1" x14ac:dyDescent="0.35">
      <c r="C647" s="34"/>
      <c r="U647" s="35"/>
    </row>
    <row r="648" spans="3:21" ht="47.25" customHeight="1" x14ac:dyDescent="0.35">
      <c r="C648" s="34"/>
      <c r="U648" s="35"/>
    </row>
    <row r="649" spans="3:21" ht="47.25" customHeight="1" x14ac:dyDescent="0.35">
      <c r="C649" s="34"/>
      <c r="U649" s="35"/>
    </row>
    <row r="650" spans="3:21" ht="47.25" customHeight="1" x14ac:dyDescent="0.35">
      <c r="C650" s="34"/>
      <c r="U650" s="35"/>
    </row>
    <row r="651" spans="3:21" ht="47.25" customHeight="1" x14ac:dyDescent="0.35">
      <c r="C651" s="34"/>
      <c r="U651" s="35"/>
    </row>
    <row r="652" spans="3:21" ht="47.25" customHeight="1" x14ac:dyDescent="0.35">
      <c r="C652" s="34"/>
      <c r="U652" s="35"/>
    </row>
    <row r="653" spans="3:21" ht="47.25" customHeight="1" x14ac:dyDescent="0.35">
      <c r="C653" s="34"/>
      <c r="U653" s="35"/>
    </row>
    <row r="654" spans="3:21" ht="47.25" customHeight="1" x14ac:dyDescent="0.35">
      <c r="C654" s="34"/>
      <c r="U654" s="35"/>
    </row>
    <row r="655" spans="3:21" ht="47.25" customHeight="1" x14ac:dyDescent="0.35">
      <c r="C655" s="34"/>
      <c r="U655" s="35"/>
    </row>
    <row r="656" spans="3:21" ht="47.25" customHeight="1" x14ac:dyDescent="0.35">
      <c r="C656" s="34"/>
      <c r="U656" s="35"/>
    </row>
    <row r="657" spans="3:21" ht="47.25" customHeight="1" x14ac:dyDescent="0.35">
      <c r="C657" s="34"/>
      <c r="U657" s="35"/>
    </row>
    <row r="658" spans="3:21" ht="47.25" customHeight="1" x14ac:dyDescent="0.35">
      <c r="C658" s="34"/>
      <c r="U658" s="35"/>
    </row>
    <row r="659" spans="3:21" ht="47.25" customHeight="1" x14ac:dyDescent="0.35">
      <c r="C659" s="34"/>
      <c r="U659" s="35"/>
    </row>
    <row r="660" spans="3:21" ht="47.25" customHeight="1" x14ac:dyDescent="0.35">
      <c r="C660" s="34"/>
      <c r="U660" s="35"/>
    </row>
    <row r="661" spans="3:21" ht="47.25" customHeight="1" x14ac:dyDescent="0.35">
      <c r="C661" s="34"/>
      <c r="U661" s="35"/>
    </row>
    <row r="662" spans="3:21" ht="47.25" customHeight="1" x14ac:dyDescent="0.35">
      <c r="C662" s="34"/>
      <c r="U662" s="35"/>
    </row>
    <row r="663" spans="3:21" ht="47.25" customHeight="1" x14ac:dyDescent="0.35">
      <c r="C663" s="34"/>
      <c r="U663" s="35"/>
    </row>
    <row r="664" spans="3:21" ht="47.25" customHeight="1" x14ac:dyDescent="0.35">
      <c r="C664" s="34"/>
      <c r="U664" s="35"/>
    </row>
    <row r="665" spans="3:21" ht="47.25" customHeight="1" x14ac:dyDescent="0.35">
      <c r="C665" s="34"/>
      <c r="U665" s="35"/>
    </row>
    <row r="666" spans="3:21" ht="47.25" customHeight="1" x14ac:dyDescent="0.35">
      <c r="C666" s="34"/>
      <c r="U666" s="35"/>
    </row>
    <row r="667" spans="3:21" ht="47.25" customHeight="1" x14ac:dyDescent="0.35">
      <c r="C667" s="34"/>
      <c r="U667" s="35"/>
    </row>
    <row r="668" spans="3:21" ht="47.25" customHeight="1" x14ac:dyDescent="0.35">
      <c r="C668" s="34"/>
      <c r="U668" s="35"/>
    </row>
    <row r="669" spans="3:21" ht="47.25" customHeight="1" x14ac:dyDescent="0.35">
      <c r="C669" s="34"/>
      <c r="U669" s="35"/>
    </row>
    <row r="670" spans="3:21" ht="47.25" customHeight="1" x14ac:dyDescent="0.35">
      <c r="C670" s="34"/>
      <c r="U670" s="35"/>
    </row>
    <row r="671" spans="3:21" ht="47.25" customHeight="1" x14ac:dyDescent="0.35">
      <c r="C671" s="34"/>
      <c r="U671" s="35"/>
    </row>
    <row r="672" spans="3:21" ht="47.25" customHeight="1" x14ac:dyDescent="0.35">
      <c r="C672" s="34"/>
      <c r="U672" s="35"/>
    </row>
    <row r="673" spans="3:21" ht="47.25" customHeight="1" x14ac:dyDescent="0.35">
      <c r="C673" s="34"/>
      <c r="U673" s="35"/>
    </row>
    <row r="674" spans="3:21" ht="47.25" customHeight="1" x14ac:dyDescent="0.35">
      <c r="C674" s="34"/>
      <c r="U674" s="35"/>
    </row>
    <row r="675" spans="3:21" ht="47.25" customHeight="1" x14ac:dyDescent="0.35">
      <c r="C675" s="34"/>
      <c r="U675" s="35"/>
    </row>
    <row r="676" spans="3:21" ht="47.25" customHeight="1" x14ac:dyDescent="0.35">
      <c r="C676" s="34"/>
      <c r="U676" s="35"/>
    </row>
    <row r="677" spans="3:21" ht="47.25" customHeight="1" x14ac:dyDescent="0.35">
      <c r="C677" s="34"/>
      <c r="U677" s="35"/>
    </row>
    <row r="678" spans="3:21" ht="47.25" customHeight="1" x14ac:dyDescent="0.35">
      <c r="C678" s="34"/>
      <c r="U678" s="35"/>
    </row>
    <row r="679" spans="3:21" ht="47.25" customHeight="1" x14ac:dyDescent="0.35">
      <c r="C679" s="34"/>
      <c r="U679" s="35"/>
    </row>
    <row r="680" spans="3:21" ht="47.25" customHeight="1" x14ac:dyDescent="0.35">
      <c r="C680" s="34"/>
      <c r="U680" s="35"/>
    </row>
    <row r="681" spans="3:21" ht="47.25" customHeight="1" x14ac:dyDescent="0.35">
      <c r="C681" s="34"/>
      <c r="U681" s="35"/>
    </row>
    <row r="682" spans="3:21" ht="47.25" customHeight="1" x14ac:dyDescent="0.35">
      <c r="C682" s="34"/>
      <c r="U682" s="35"/>
    </row>
    <row r="683" spans="3:21" ht="47.25" customHeight="1" x14ac:dyDescent="0.35">
      <c r="C683" s="34"/>
      <c r="U683" s="35"/>
    </row>
    <row r="684" spans="3:21" ht="47.25" customHeight="1" x14ac:dyDescent="0.35">
      <c r="C684" s="34"/>
      <c r="U684" s="35"/>
    </row>
    <row r="685" spans="3:21" ht="47.25" customHeight="1" x14ac:dyDescent="0.35">
      <c r="C685" s="34"/>
      <c r="U685" s="35"/>
    </row>
    <row r="686" spans="3:21" ht="47.25" customHeight="1" x14ac:dyDescent="0.35">
      <c r="C686" s="34"/>
      <c r="U686" s="35"/>
    </row>
    <row r="687" spans="3:21" ht="47.25" customHeight="1" x14ac:dyDescent="0.35">
      <c r="C687" s="34"/>
      <c r="U687" s="35"/>
    </row>
    <row r="688" spans="3:21" ht="47.25" customHeight="1" x14ac:dyDescent="0.35">
      <c r="C688" s="34"/>
      <c r="U688" s="35"/>
    </row>
    <row r="689" spans="3:21" ht="47.25" customHeight="1" x14ac:dyDescent="0.35">
      <c r="C689" s="34"/>
      <c r="U689" s="35"/>
    </row>
    <row r="690" spans="3:21" ht="47.25" customHeight="1" x14ac:dyDescent="0.35">
      <c r="C690" s="34"/>
      <c r="U690" s="35"/>
    </row>
    <row r="691" spans="3:21" ht="47.25" customHeight="1" x14ac:dyDescent="0.35">
      <c r="C691" s="34"/>
      <c r="U691" s="35"/>
    </row>
    <row r="692" spans="3:21" ht="47.25" customHeight="1" x14ac:dyDescent="0.35">
      <c r="C692" s="34"/>
      <c r="U692" s="35"/>
    </row>
    <row r="693" spans="3:21" ht="47.25" customHeight="1" x14ac:dyDescent="0.35">
      <c r="C693" s="34"/>
      <c r="U693" s="35"/>
    </row>
    <row r="694" spans="3:21" ht="47.25" customHeight="1" x14ac:dyDescent="0.35">
      <c r="C694" s="34"/>
      <c r="U694" s="35"/>
    </row>
    <row r="695" spans="3:21" ht="47.25" customHeight="1" x14ac:dyDescent="0.35">
      <c r="C695" s="34"/>
      <c r="U695" s="35"/>
    </row>
    <row r="696" spans="3:21" ht="47.25" customHeight="1" x14ac:dyDescent="0.35">
      <c r="C696" s="34"/>
      <c r="U696" s="35"/>
    </row>
    <row r="697" spans="3:21" ht="47.25" customHeight="1" x14ac:dyDescent="0.35">
      <c r="C697" s="34"/>
      <c r="U697" s="35"/>
    </row>
    <row r="698" spans="3:21" ht="47.25" customHeight="1" x14ac:dyDescent="0.35">
      <c r="C698" s="34"/>
      <c r="U698" s="35"/>
    </row>
    <row r="699" spans="3:21" ht="47.25" customHeight="1" x14ac:dyDescent="0.35">
      <c r="C699" s="34"/>
      <c r="U699" s="35"/>
    </row>
    <row r="700" spans="3:21" ht="47.25" customHeight="1" x14ac:dyDescent="0.35">
      <c r="C700" s="34"/>
      <c r="U700" s="35"/>
    </row>
    <row r="701" spans="3:21" ht="47.25" customHeight="1" x14ac:dyDescent="0.35">
      <c r="C701" s="34"/>
      <c r="U701" s="35"/>
    </row>
    <row r="702" spans="3:21" ht="47.25" customHeight="1" x14ac:dyDescent="0.35">
      <c r="C702" s="34"/>
      <c r="U702" s="35"/>
    </row>
    <row r="703" spans="3:21" ht="47.25" customHeight="1" x14ac:dyDescent="0.35">
      <c r="C703" s="34"/>
      <c r="U703" s="35"/>
    </row>
    <row r="704" spans="3:21" ht="47.25" customHeight="1" x14ac:dyDescent="0.35">
      <c r="C704" s="34"/>
      <c r="U704" s="35"/>
    </row>
    <row r="705" spans="3:21" ht="47.25" customHeight="1" x14ac:dyDescent="0.35">
      <c r="C705" s="34"/>
      <c r="U705" s="35"/>
    </row>
    <row r="706" spans="3:21" ht="47.25" customHeight="1" x14ac:dyDescent="0.35">
      <c r="C706" s="34"/>
      <c r="U706" s="35"/>
    </row>
    <row r="707" spans="3:21" ht="47.25" customHeight="1" x14ac:dyDescent="0.35">
      <c r="C707" s="34"/>
      <c r="U707" s="35"/>
    </row>
    <row r="708" spans="3:21" ht="47.25" customHeight="1" x14ac:dyDescent="0.35">
      <c r="C708" s="34"/>
      <c r="U708" s="35"/>
    </row>
    <row r="709" spans="3:21" ht="47.25" customHeight="1" x14ac:dyDescent="0.35">
      <c r="C709" s="34"/>
      <c r="U709" s="35"/>
    </row>
    <row r="710" spans="3:21" ht="47.25" customHeight="1" x14ac:dyDescent="0.35">
      <c r="C710" s="34"/>
      <c r="U710" s="35"/>
    </row>
    <row r="711" spans="3:21" ht="47.25" customHeight="1" x14ac:dyDescent="0.35">
      <c r="C711" s="34"/>
      <c r="U711" s="35"/>
    </row>
    <row r="712" spans="3:21" ht="47.25" customHeight="1" x14ac:dyDescent="0.35">
      <c r="C712" s="34"/>
      <c r="U712" s="35"/>
    </row>
    <row r="713" spans="3:21" ht="47.25" customHeight="1" x14ac:dyDescent="0.35">
      <c r="C713" s="34"/>
      <c r="U713" s="35"/>
    </row>
    <row r="714" spans="3:21" ht="47.25" customHeight="1" x14ac:dyDescent="0.35">
      <c r="C714" s="34"/>
      <c r="U714" s="35"/>
    </row>
    <row r="715" spans="3:21" ht="47.25" customHeight="1" x14ac:dyDescent="0.35">
      <c r="C715" s="34"/>
      <c r="U715" s="35"/>
    </row>
    <row r="716" spans="3:21" ht="47.25" customHeight="1" x14ac:dyDescent="0.35">
      <c r="C716" s="34"/>
      <c r="U716" s="35"/>
    </row>
    <row r="717" spans="3:21" ht="47.25" customHeight="1" x14ac:dyDescent="0.35">
      <c r="C717" s="34"/>
      <c r="U717" s="35"/>
    </row>
    <row r="718" spans="3:21" ht="47.25" customHeight="1" x14ac:dyDescent="0.35">
      <c r="C718" s="34"/>
      <c r="U718" s="35"/>
    </row>
    <row r="719" spans="3:21" ht="47.25" customHeight="1" x14ac:dyDescent="0.35">
      <c r="C719" s="34"/>
      <c r="U719" s="35"/>
    </row>
    <row r="720" spans="3:21" ht="47.25" customHeight="1" x14ac:dyDescent="0.35">
      <c r="C720" s="34"/>
      <c r="U720" s="35"/>
    </row>
    <row r="721" spans="3:21" ht="47.25" customHeight="1" x14ac:dyDescent="0.35">
      <c r="C721" s="34"/>
      <c r="U721" s="35"/>
    </row>
    <row r="722" spans="3:21" ht="47.25" customHeight="1" x14ac:dyDescent="0.35">
      <c r="C722" s="34"/>
      <c r="U722" s="35"/>
    </row>
    <row r="723" spans="3:21" ht="47.25" customHeight="1" x14ac:dyDescent="0.35">
      <c r="C723" s="34"/>
      <c r="U723" s="35"/>
    </row>
    <row r="724" spans="3:21" ht="47.25" customHeight="1" x14ac:dyDescent="0.35">
      <c r="C724" s="34"/>
      <c r="U724" s="35"/>
    </row>
    <row r="725" spans="3:21" ht="47.25" customHeight="1" x14ac:dyDescent="0.35">
      <c r="C725" s="34"/>
      <c r="U725" s="35"/>
    </row>
    <row r="726" spans="3:21" ht="47.25" customHeight="1" x14ac:dyDescent="0.35">
      <c r="C726" s="34"/>
      <c r="U726" s="35"/>
    </row>
    <row r="727" spans="3:21" ht="47.25" customHeight="1" x14ac:dyDescent="0.35">
      <c r="C727" s="34"/>
      <c r="U727" s="35"/>
    </row>
    <row r="728" spans="3:21" ht="47.25" customHeight="1" x14ac:dyDescent="0.35">
      <c r="C728" s="34"/>
      <c r="U728" s="35"/>
    </row>
    <row r="729" spans="3:21" ht="47.25" customHeight="1" x14ac:dyDescent="0.35">
      <c r="C729" s="34"/>
      <c r="U729" s="35"/>
    </row>
    <row r="730" spans="3:21" ht="47.25" customHeight="1" x14ac:dyDescent="0.35">
      <c r="C730" s="34"/>
      <c r="U730" s="35"/>
    </row>
    <row r="731" spans="3:21" ht="47.25" customHeight="1" x14ac:dyDescent="0.35">
      <c r="C731" s="34"/>
      <c r="U731" s="35"/>
    </row>
    <row r="732" spans="3:21" ht="47.25" customHeight="1" x14ac:dyDescent="0.35">
      <c r="C732" s="34"/>
      <c r="U732" s="35"/>
    </row>
    <row r="733" spans="3:21" ht="47.25" customHeight="1" x14ac:dyDescent="0.35">
      <c r="C733" s="34"/>
      <c r="U733" s="35"/>
    </row>
    <row r="734" spans="3:21" ht="47.25" customHeight="1" x14ac:dyDescent="0.35">
      <c r="C734" s="34"/>
      <c r="U734" s="35"/>
    </row>
    <row r="735" spans="3:21" ht="47.25" customHeight="1" x14ac:dyDescent="0.35">
      <c r="C735" s="34"/>
      <c r="U735" s="35"/>
    </row>
    <row r="736" spans="3:21" ht="47.25" customHeight="1" x14ac:dyDescent="0.35">
      <c r="C736" s="34"/>
      <c r="U736" s="35"/>
    </row>
    <row r="737" spans="3:21" ht="47.25" customHeight="1" x14ac:dyDescent="0.35">
      <c r="C737" s="34"/>
      <c r="U737" s="35"/>
    </row>
    <row r="738" spans="3:21" ht="47.25" customHeight="1" x14ac:dyDescent="0.35">
      <c r="C738" s="34"/>
      <c r="U738" s="35"/>
    </row>
    <row r="739" spans="3:21" ht="47.25" customHeight="1" x14ac:dyDescent="0.35">
      <c r="C739" s="34"/>
      <c r="U739" s="35"/>
    </row>
    <row r="740" spans="3:21" ht="47.25" customHeight="1" x14ac:dyDescent="0.35">
      <c r="C740" s="34"/>
      <c r="U740" s="35"/>
    </row>
    <row r="741" spans="3:21" ht="47.25" customHeight="1" x14ac:dyDescent="0.35">
      <c r="C741" s="34"/>
      <c r="U741" s="35"/>
    </row>
    <row r="742" spans="3:21" ht="47.25" customHeight="1" x14ac:dyDescent="0.35">
      <c r="C742" s="34"/>
      <c r="U742" s="35"/>
    </row>
    <row r="743" spans="3:21" ht="47.25" customHeight="1" x14ac:dyDescent="0.35">
      <c r="C743" s="34"/>
      <c r="U743" s="35"/>
    </row>
    <row r="744" spans="3:21" ht="47.25" customHeight="1" x14ac:dyDescent="0.35">
      <c r="C744" s="34"/>
      <c r="U744" s="35"/>
    </row>
    <row r="745" spans="3:21" ht="47.25" customHeight="1" x14ac:dyDescent="0.35">
      <c r="C745" s="34"/>
      <c r="U745" s="35"/>
    </row>
    <row r="746" spans="3:21" ht="47.25" customHeight="1" x14ac:dyDescent="0.35">
      <c r="C746" s="34"/>
      <c r="U746" s="35"/>
    </row>
    <row r="747" spans="3:21" ht="47.25" customHeight="1" x14ac:dyDescent="0.35">
      <c r="C747" s="34"/>
      <c r="U747" s="35"/>
    </row>
    <row r="748" spans="3:21" ht="47.25" customHeight="1" x14ac:dyDescent="0.35">
      <c r="C748" s="34"/>
      <c r="U748" s="35"/>
    </row>
    <row r="749" spans="3:21" ht="47.25" customHeight="1" x14ac:dyDescent="0.35">
      <c r="C749" s="34"/>
      <c r="U749" s="35"/>
    </row>
    <row r="750" spans="3:21" ht="47.25" customHeight="1" x14ac:dyDescent="0.35">
      <c r="C750" s="34"/>
      <c r="U750" s="35"/>
    </row>
    <row r="751" spans="3:21" ht="47.25" customHeight="1" x14ac:dyDescent="0.35">
      <c r="C751" s="34"/>
      <c r="U751" s="35"/>
    </row>
    <row r="752" spans="3:21" ht="47.25" customHeight="1" x14ac:dyDescent="0.35">
      <c r="C752" s="34"/>
      <c r="U752" s="35"/>
    </row>
    <row r="753" spans="3:21" ht="47.25" customHeight="1" x14ac:dyDescent="0.35">
      <c r="C753" s="34"/>
      <c r="U753" s="35"/>
    </row>
    <row r="754" spans="3:21" ht="47.25" customHeight="1" x14ac:dyDescent="0.35">
      <c r="C754" s="34"/>
      <c r="U754" s="35"/>
    </row>
    <row r="755" spans="3:21" ht="47.25" customHeight="1" x14ac:dyDescent="0.35">
      <c r="C755" s="34"/>
      <c r="U755" s="35"/>
    </row>
    <row r="756" spans="3:21" ht="47.25" customHeight="1" x14ac:dyDescent="0.35">
      <c r="C756" s="34"/>
      <c r="U756" s="35"/>
    </row>
    <row r="757" spans="3:21" ht="47.25" customHeight="1" x14ac:dyDescent="0.35">
      <c r="C757" s="34"/>
      <c r="U757" s="35"/>
    </row>
    <row r="758" spans="3:21" ht="47.25" customHeight="1" x14ac:dyDescent="0.35">
      <c r="C758" s="34"/>
      <c r="U758" s="35"/>
    </row>
    <row r="759" spans="3:21" ht="47.25" customHeight="1" x14ac:dyDescent="0.35">
      <c r="C759" s="34"/>
      <c r="U759" s="35"/>
    </row>
    <row r="760" spans="3:21" ht="47.25" customHeight="1" x14ac:dyDescent="0.35">
      <c r="C760" s="34"/>
      <c r="U760" s="35"/>
    </row>
    <row r="761" spans="3:21" ht="47.25" customHeight="1" x14ac:dyDescent="0.35">
      <c r="C761" s="34"/>
      <c r="U761" s="35"/>
    </row>
    <row r="762" spans="3:21" ht="47.25" customHeight="1" x14ac:dyDescent="0.35">
      <c r="C762" s="34"/>
      <c r="U762" s="35"/>
    </row>
    <row r="763" spans="3:21" ht="47.25" customHeight="1" x14ac:dyDescent="0.35">
      <c r="C763" s="34"/>
      <c r="U763" s="35"/>
    </row>
    <row r="764" spans="3:21" ht="47.25" customHeight="1" x14ac:dyDescent="0.35">
      <c r="C764" s="34"/>
      <c r="U764" s="35"/>
    </row>
    <row r="765" spans="3:21" ht="47.25" customHeight="1" x14ac:dyDescent="0.35">
      <c r="C765" s="34"/>
      <c r="U765" s="35"/>
    </row>
    <row r="766" spans="3:21" ht="47.25" customHeight="1" x14ac:dyDescent="0.35">
      <c r="C766" s="34"/>
      <c r="U766" s="35"/>
    </row>
    <row r="767" spans="3:21" ht="47.25" customHeight="1" x14ac:dyDescent="0.35">
      <c r="C767" s="34"/>
      <c r="U767" s="35"/>
    </row>
    <row r="768" spans="3:21" ht="47.25" customHeight="1" x14ac:dyDescent="0.35">
      <c r="C768" s="34"/>
      <c r="U768" s="35"/>
    </row>
    <row r="769" spans="3:21" ht="47.25" customHeight="1" x14ac:dyDescent="0.35">
      <c r="C769" s="34"/>
      <c r="U769" s="35"/>
    </row>
    <row r="770" spans="3:21" ht="47.25" customHeight="1" x14ac:dyDescent="0.35">
      <c r="C770" s="34"/>
      <c r="U770" s="35"/>
    </row>
    <row r="771" spans="3:21" ht="47.25" customHeight="1" x14ac:dyDescent="0.35">
      <c r="C771" s="34"/>
      <c r="U771" s="35"/>
    </row>
    <row r="772" spans="3:21" ht="47.25" customHeight="1" x14ac:dyDescent="0.35">
      <c r="C772" s="34"/>
      <c r="U772" s="35"/>
    </row>
    <row r="773" spans="3:21" ht="47.25" customHeight="1" x14ac:dyDescent="0.35">
      <c r="C773" s="34"/>
      <c r="U773" s="35"/>
    </row>
    <row r="774" spans="3:21" ht="47.25" customHeight="1" x14ac:dyDescent="0.35">
      <c r="C774" s="34"/>
      <c r="U774" s="35"/>
    </row>
    <row r="775" spans="3:21" ht="47.25" customHeight="1" x14ac:dyDescent="0.35">
      <c r="C775" s="34"/>
      <c r="U775" s="35"/>
    </row>
    <row r="776" spans="3:21" ht="47.25" customHeight="1" x14ac:dyDescent="0.35">
      <c r="C776" s="34"/>
      <c r="U776" s="35"/>
    </row>
    <row r="777" spans="3:21" ht="47.25" customHeight="1" x14ac:dyDescent="0.35">
      <c r="C777" s="34"/>
      <c r="U777" s="35"/>
    </row>
    <row r="778" spans="3:21" ht="47.25" customHeight="1" x14ac:dyDescent="0.35">
      <c r="C778" s="34"/>
      <c r="U778" s="35"/>
    </row>
    <row r="779" spans="3:21" ht="47.25" customHeight="1" x14ac:dyDescent="0.35">
      <c r="C779" s="34"/>
      <c r="U779" s="35"/>
    </row>
    <row r="780" spans="3:21" ht="47.25" customHeight="1" x14ac:dyDescent="0.35">
      <c r="C780" s="34"/>
      <c r="U780" s="35"/>
    </row>
    <row r="781" spans="3:21" ht="47.25" customHeight="1" x14ac:dyDescent="0.35">
      <c r="C781" s="34"/>
      <c r="U781" s="35"/>
    </row>
    <row r="782" spans="3:21" ht="47.25" customHeight="1" x14ac:dyDescent="0.35">
      <c r="C782" s="34"/>
      <c r="U782" s="35"/>
    </row>
    <row r="783" spans="3:21" ht="47.25" customHeight="1" x14ac:dyDescent="0.35">
      <c r="C783" s="34"/>
      <c r="U783" s="35"/>
    </row>
    <row r="784" spans="3:21" ht="47.25" customHeight="1" x14ac:dyDescent="0.35">
      <c r="C784" s="34"/>
      <c r="U784" s="35"/>
    </row>
    <row r="785" spans="3:21" ht="47.25" customHeight="1" x14ac:dyDescent="0.35">
      <c r="C785" s="34"/>
      <c r="U785" s="35"/>
    </row>
    <row r="786" spans="3:21" ht="47.25" customHeight="1" x14ac:dyDescent="0.35">
      <c r="C786" s="34"/>
      <c r="U786" s="35"/>
    </row>
    <row r="787" spans="3:21" ht="47.25" customHeight="1" x14ac:dyDescent="0.35">
      <c r="C787" s="34"/>
      <c r="U787" s="35"/>
    </row>
    <row r="788" spans="3:21" ht="47.25" customHeight="1" x14ac:dyDescent="0.35">
      <c r="C788" s="34"/>
      <c r="U788" s="35"/>
    </row>
    <row r="789" spans="3:21" ht="47.25" customHeight="1" x14ac:dyDescent="0.35">
      <c r="C789" s="34"/>
      <c r="U789" s="35"/>
    </row>
    <row r="790" spans="3:21" ht="47.25" customHeight="1" x14ac:dyDescent="0.35">
      <c r="C790" s="34"/>
      <c r="U790" s="35"/>
    </row>
    <row r="791" spans="3:21" ht="47.25" customHeight="1" x14ac:dyDescent="0.35">
      <c r="C791" s="34"/>
      <c r="U791" s="35"/>
    </row>
    <row r="792" spans="3:21" ht="47.25" customHeight="1" x14ac:dyDescent="0.35">
      <c r="C792" s="34"/>
      <c r="U792" s="35"/>
    </row>
    <row r="793" spans="3:21" ht="47.25" customHeight="1" x14ac:dyDescent="0.35">
      <c r="C793" s="34"/>
      <c r="U793" s="35"/>
    </row>
    <row r="794" spans="3:21" ht="47.25" customHeight="1" x14ac:dyDescent="0.35">
      <c r="C794" s="34"/>
      <c r="U794" s="35"/>
    </row>
    <row r="795" spans="3:21" ht="47.25" customHeight="1" x14ac:dyDescent="0.35">
      <c r="C795" s="34"/>
      <c r="U795" s="35"/>
    </row>
    <row r="796" spans="3:21" ht="47.25" customHeight="1" x14ac:dyDescent="0.35">
      <c r="C796" s="34"/>
      <c r="U796" s="35"/>
    </row>
    <row r="797" spans="3:21" ht="47.25" customHeight="1" x14ac:dyDescent="0.35">
      <c r="C797" s="34"/>
      <c r="U797" s="35"/>
    </row>
    <row r="798" spans="3:21" ht="47.25" customHeight="1" x14ac:dyDescent="0.35">
      <c r="C798" s="34"/>
      <c r="U798" s="35"/>
    </row>
    <row r="799" spans="3:21" ht="47.25" customHeight="1" x14ac:dyDescent="0.35">
      <c r="C799" s="34"/>
      <c r="U799" s="35"/>
    </row>
    <row r="800" spans="3:21" ht="47.25" customHeight="1" x14ac:dyDescent="0.35">
      <c r="C800" s="34"/>
      <c r="U800" s="35"/>
    </row>
    <row r="801" spans="3:21" ht="47.25" customHeight="1" x14ac:dyDescent="0.35">
      <c r="C801" s="34"/>
      <c r="U801" s="35"/>
    </row>
    <row r="802" spans="3:21" ht="47.25" customHeight="1" x14ac:dyDescent="0.35">
      <c r="C802" s="34"/>
      <c r="U802" s="35"/>
    </row>
    <row r="803" spans="3:21" ht="47.25" customHeight="1" x14ac:dyDescent="0.35">
      <c r="C803" s="34"/>
      <c r="U803" s="35"/>
    </row>
    <row r="804" spans="3:21" ht="47.25" customHeight="1" x14ac:dyDescent="0.35">
      <c r="C804" s="34"/>
      <c r="U804" s="35"/>
    </row>
    <row r="805" spans="3:21" ht="47.25" customHeight="1" x14ac:dyDescent="0.35">
      <c r="C805" s="34"/>
      <c r="U805" s="35"/>
    </row>
    <row r="806" spans="3:21" ht="47.25" customHeight="1" x14ac:dyDescent="0.35">
      <c r="C806" s="34"/>
      <c r="U806" s="35"/>
    </row>
    <row r="807" spans="3:21" ht="47.25" customHeight="1" x14ac:dyDescent="0.35">
      <c r="C807" s="34"/>
      <c r="U807" s="35"/>
    </row>
    <row r="808" spans="3:21" ht="47.25" customHeight="1" x14ac:dyDescent="0.35">
      <c r="C808" s="34"/>
      <c r="U808" s="35"/>
    </row>
    <row r="809" spans="3:21" ht="47.25" customHeight="1" x14ac:dyDescent="0.35">
      <c r="C809" s="34"/>
      <c r="U809" s="35"/>
    </row>
    <row r="810" spans="3:21" ht="47.25" customHeight="1" x14ac:dyDescent="0.35">
      <c r="C810" s="34"/>
      <c r="U810" s="35"/>
    </row>
    <row r="811" spans="3:21" ht="47.25" customHeight="1" x14ac:dyDescent="0.35">
      <c r="C811" s="34"/>
      <c r="U811" s="35"/>
    </row>
    <row r="812" spans="3:21" ht="47.25" customHeight="1" x14ac:dyDescent="0.35">
      <c r="C812" s="34"/>
      <c r="U812" s="35"/>
    </row>
    <row r="813" spans="3:21" ht="47.25" customHeight="1" x14ac:dyDescent="0.35">
      <c r="C813" s="34"/>
      <c r="U813" s="35"/>
    </row>
    <row r="814" spans="3:21" ht="47.25" customHeight="1" x14ac:dyDescent="0.35">
      <c r="C814" s="34"/>
      <c r="U814" s="35"/>
    </row>
    <row r="815" spans="3:21" ht="47.25" customHeight="1" x14ac:dyDescent="0.35">
      <c r="C815" s="34"/>
      <c r="U815" s="35"/>
    </row>
    <row r="816" spans="3:21" ht="47.25" customHeight="1" x14ac:dyDescent="0.35">
      <c r="C816" s="34"/>
      <c r="U816" s="35"/>
    </row>
    <row r="817" spans="3:21" ht="47.25" customHeight="1" x14ac:dyDescent="0.35">
      <c r="C817" s="34"/>
      <c r="U817" s="35"/>
    </row>
    <row r="818" spans="3:21" ht="47.25" customHeight="1" x14ac:dyDescent="0.35">
      <c r="C818" s="34"/>
      <c r="U818" s="35"/>
    </row>
    <row r="819" spans="3:21" ht="47.25" customHeight="1" x14ac:dyDescent="0.35">
      <c r="C819" s="34"/>
      <c r="U819" s="35"/>
    </row>
    <row r="820" spans="3:21" ht="47.25" customHeight="1" x14ac:dyDescent="0.35">
      <c r="C820" s="34"/>
      <c r="U820" s="35"/>
    </row>
    <row r="821" spans="3:21" ht="47.25" customHeight="1" x14ac:dyDescent="0.35">
      <c r="C821" s="34"/>
      <c r="U821" s="35"/>
    </row>
    <row r="822" spans="3:21" ht="47.25" customHeight="1" x14ac:dyDescent="0.35">
      <c r="C822" s="34"/>
      <c r="U822" s="35"/>
    </row>
    <row r="823" spans="3:21" ht="47.25" customHeight="1" x14ac:dyDescent="0.35">
      <c r="C823" s="34"/>
      <c r="U823" s="35"/>
    </row>
    <row r="824" spans="3:21" ht="47.25" customHeight="1" x14ac:dyDescent="0.35">
      <c r="C824" s="34"/>
      <c r="U824" s="35"/>
    </row>
    <row r="825" spans="3:21" ht="47.25" customHeight="1" x14ac:dyDescent="0.35">
      <c r="C825" s="34"/>
      <c r="U825" s="35"/>
    </row>
    <row r="826" spans="3:21" ht="47.25" customHeight="1" x14ac:dyDescent="0.35">
      <c r="C826" s="34"/>
      <c r="U826" s="35"/>
    </row>
    <row r="827" spans="3:21" ht="47.25" customHeight="1" x14ac:dyDescent="0.35">
      <c r="C827" s="34"/>
      <c r="U827" s="35"/>
    </row>
    <row r="828" spans="3:21" ht="47.25" customHeight="1" x14ac:dyDescent="0.35">
      <c r="C828" s="34"/>
      <c r="U828" s="35"/>
    </row>
    <row r="829" spans="3:21" ht="47.25" customHeight="1" x14ac:dyDescent="0.35">
      <c r="C829" s="34"/>
      <c r="U829" s="35"/>
    </row>
    <row r="830" spans="3:21" ht="47.25" customHeight="1" x14ac:dyDescent="0.35">
      <c r="C830" s="34"/>
      <c r="U830" s="35"/>
    </row>
    <row r="831" spans="3:21" ht="47.25" customHeight="1" x14ac:dyDescent="0.35">
      <c r="C831" s="34"/>
      <c r="U831" s="35"/>
    </row>
    <row r="832" spans="3:21" ht="47.25" customHeight="1" x14ac:dyDescent="0.35">
      <c r="C832" s="34"/>
      <c r="U832" s="35"/>
    </row>
    <row r="833" spans="3:21" ht="47.25" customHeight="1" x14ac:dyDescent="0.35">
      <c r="C833" s="34"/>
      <c r="U833" s="35"/>
    </row>
    <row r="834" spans="3:21" ht="47.25" customHeight="1" x14ac:dyDescent="0.35">
      <c r="C834" s="34"/>
      <c r="U834" s="35"/>
    </row>
    <row r="835" spans="3:21" ht="47.25" customHeight="1" x14ac:dyDescent="0.35">
      <c r="C835" s="34"/>
      <c r="U835" s="35"/>
    </row>
    <row r="836" spans="3:21" ht="47.25" customHeight="1" x14ac:dyDescent="0.35">
      <c r="C836" s="34"/>
      <c r="U836" s="35"/>
    </row>
    <row r="837" spans="3:21" ht="47.25" customHeight="1" x14ac:dyDescent="0.35">
      <c r="C837" s="34"/>
      <c r="U837" s="35"/>
    </row>
    <row r="838" spans="3:21" ht="47.25" customHeight="1" x14ac:dyDescent="0.35">
      <c r="C838" s="34"/>
      <c r="U838" s="35"/>
    </row>
    <row r="839" spans="3:21" ht="47.25" customHeight="1" x14ac:dyDescent="0.35">
      <c r="C839" s="34"/>
      <c r="U839" s="35"/>
    </row>
    <row r="840" spans="3:21" ht="47.25" customHeight="1" x14ac:dyDescent="0.35">
      <c r="C840" s="34"/>
      <c r="U840" s="35"/>
    </row>
    <row r="841" spans="3:21" ht="47.25" customHeight="1" x14ac:dyDescent="0.35">
      <c r="C841" s="34"/>
      <c r="U841" s="35"/>
    </row>
    <row r="842" spans="3:21" ht="47.25" customHeight="1" x14ac:dyDescent="0.35">
      <c r="C842" s="34"/>
      <c r="U842" s="35"/>
    </row>
    <row r="843" spans="3:21" ht="47.25" customHeight="1" x14ac:dyDescent="0.35">
      <c r="C843" s="34"/>
      <c r="U843" s="35"/>
    </row>
    <row r="844" spans="3:21" ht="47.25" customHeight="1" x14ac:dyDescent="0.35">
      <c r="C844" s="34"/>
      <c r="U844" s="35"/>
    </row>
    <row r="845" spans="3:21" ht="47.25" customHeight="1" x14ac:dyDescent="0.35">
      <c r="C845" s="34"/>
      <c r="U845" s="35"/>
    </row>
    <row r="846" spans="3:21" ht="47.25" customHeight="1" x14ac:dyDescent="0.35">
      <c r="C846" s="34"/>
      <c r="U846" s="35"/>
    </row>
    <row r="847" spans="3:21" ht="47.25" customHeight="1" x14ac:dyDescent="0.35">
      <c r="C847" s="34"/>
      <c r="U847" s="35"/>
    </row>
    <row r="848" spans="3:21" ht="47.25" customHeight="1" x14ac:dyDescent="0.35">
      <c r="C848" s="34"/>
      <c r="U848" s="35"/>
    </row>
    <row r="849" spans="3:21" ht="47.25" customHeight="1" x14ac:dyDescent="0.35">
      <c r="C849" s="34"/>
      <c r="U849" s="35"/>
    </row>
    <row r="850" spans="3:21" ht="47.25" customHeight="1" x14ac:dyDescent="0.35">
      <c r="C850" s="34"/>
      <c r="U850" s="35"/>
    </row>
    <row r="851" spans="3:21" ht="47.25" customHeight="1" x14ac:dyDescent="0.35">
      <c r="C851" s="34"/>
      <c r="U851" s="35"/>
    </row>
    <row r="852" spans="3:21" ht="47.25" customHeight="1" x14ac:dyDescent="0.35">
      <c r="C852" s="34"/>
      <c r="U852" s="35"/>
    </row>
    <row r="853" spans="3:21" ht="47.25" customHeight="1" x14ac:dyDescent="0.35">
      <c r="C853" s="34"/>
      <c r="U853" s="35"/>
    </row>
    <row r="854" spans="3:21" ht="47.25" customHeight="1" x14ac:dyDescent="0.35">
      <c r="C854" s="34"/>
      <c r="U854" s="35"/>
    </row>
    <row r="855" spans="3:21" ht="47.25" customHeight="1" x14ac:dyDescent="0.35">
      <c r="C855" s="34"/>
      <c r="U855" s="35"/>
    </row>
    <row r="856" spans="3:21" ht="47.25" customHeight="1" x14ac:dyDescent="0.35">
      <c r="C856" s="34"/>
      <c r="U856" s="35"/>
    </row>
    <row r="857" spans="3:21" ht="47.25" customHeight="1" x14ac:dyDescent="0.35">
      <c r="C857" s="34"/>
      <c r="U857" s="35"/>
    </row>
    <row r="858" spans="3:21" ht="47.25" customHeight="1" x14ac:dyDescent="0.35">
      <c r="C858" s="34"/>
      <c r="U858" s="35"/>
    </row>
    <row r="859" spans="3:21" ht="47.25" customHeight="1" x14ac:dyDescent="0.35">
      <c r="C859" s="34"/>
      <c r="U859" s="35"/>
    </row>
    <row r="860" spans="3:21" ht="47.25" customHeight="1" x14ac:dyDescent="0.35">
      <c r="C860" s="34"/>
      <c r="U860" s="35"/>
    </row>
    <row r="861" spans="3:21" ht="47.25" customHeight="1" x14ac:dyDescent="0.35">
      <c r="C861" s="34"/>
      <c r="U861" s="35"/>
    </row>
    <row r="862" spans="3:21" ht="47.25" customHeight="1" x14ac:dyDescent="0.35">
      <c r="C862" s="34"/>
      <c r="U862" s="35"/>
    </row>
    <row r="863" spans="3:21" ht="47.25" customHeight="1" x14ac:dyDescent="0.35">
      <c r="C863" s="34"/>
      <c r="U863" s="35"/>
    </row>
    <row r="864" spans="3:21" ht="47.25" customHeight="1" x14ac:dyDescent="0.35">
      <c r="C864" s="34"/>
      <c r="U864" s="35"/>
    </row>
    <row r="865" spans="3:21" ht="47.25" customHeight="1" x14ac:dyDescent="0.35">
      <c r="C865" s="34"/>
      <c r="U865" s="35"/>
    </row>
    <row r="866" spans="3:21" ht="47.25" customHeight="1" x14ac:dyDescent="0.35">
      <c r="C866" s="34"/>
      <c r="U866" s="35"/>
    </row>
    <row r="867" spans="3:21" ht="47.25" customHeight="1" x14ac:dyDescent="0.35">
      <c r="C867" s="34"/>
      <c r="U867" s="35"/>
    </row>
    <row r="868" spans="3:21" ht="47.25" customHeight="1" x14ac:dyDescent="0.35">
      <c r="C868" s="34"/>
      <c r="U868" s="35"/>
    </row>
    <row r="869" spans="3:21" ht="47.25" customHeight="1" x14ac:dyDescent="0.35">
      <c r="C869" s="34"/>
      <c r="U869" s="35"/>
    </row>
    <row r="870" spans="3:21" ht="47.25" customHeight="1" x14ac:dyDescent="0.35">
      <c r="C870" s="34"/>
      <c r="U870" s="35"/>
    </row>
    <row r="871" spans="3:21" ht="47.25" customHeight="1" x14ac:dyDescent="0.35">
      <c r="C871" s="34"/>
      <c r="U871" s="35"/>
    </row>
    <row r="872" spans="3:21" ht="47.25" customHeight="1" x14ac:dyDescent="0.35">
      <c r="C872" s="34"/>
      <c r="U872" s="35"/>
    </row>
    <row r="873" spans="3:21" ht="47.25" customHeight="1" x14ac:dyDescent="0.35">
      <c r="C873" s="34"/>
      <c r="U873" s="35"/>
    </row>
    <row r="874" spans="3:21" ht="47.25" customHeight="1" x14ac:dyDescent="0.35">
      <c r="C874" s="34"/>
      <c r="U874" s="35"/>
    </row>
    <row r="875" spans="3:21" ht="47.25" customHeight="1" x14ac:dyDescent="0.35">
      <c r="C875" s="34"/>
      <c r="U875" s="35"/>
    </row>
    <row r="876" spans="3:21" ht="47.25" customHeight="1" x14ac:dyDescent="0.35">
      <c r="C876" s="34"/>
      <c r="U876" s="35"/>
    </row>
    <row r="877" spans="3:21" ht="47.25" customHeight="1" x14ac:dyDescent="0.35">
      <c r="C877" s="34"/>
      <c r="U877" s="35"/>
    </row>
    <row r="878" spans="3:21" ht="47.25" customHeight="1" x14ac:dyDescent="0.35">
      <c r="C878" s="34"/>
      <c r="U878" s="35"/>
    </row>
    <row r="879" spans="3:21" ht="47.25" customHeight="1" x14ac:dyDescent="0.35">
      <c r="C879" s="34"/>
      <c r="U879" s="35"/>
    </row>
    <row r="880" spans="3:21" ht="47.25" customHeight="1" x14ac:dyDescent="0.35">
      <c r="C880" s="34"/>
      <c r="U880" s="35"/>
    </row>
    <row r="881" spans="3:21" ht="47.25" customHeight="1" x14ac:dyDescent="0.35">
      <c r="C881" s="34"/>
      <c r="U881" s="35"/>
    </row>
    <row r="882" spans="3:21" ht="47.25" customHeight="1" x14ac:dyDescent="0.35">
      <c r="C882" s="34"/>
      <c r="U882" s="35"/>
    </row>
    <row r="883" spans="3:21" ht="47.25" customHeight="1" x14ac:dyDescent="0.35">
      <c r="C883" s="34"/>
      <c r="U883" s="35"/>
    </row>
    <row r="884" spans="3:21" ht="47.25" customHeight="1" x14ac:dyDescent="0.35">
      <c r="C884" s="34"/>
      <c r="U884" s="35"/>
    </row>
    <row r="885" spans="3:21" ht="47.25" customHeight="1" x14ac:dyDescent="0.35">
      <c r="C885" s="34"/>
      <c r="U885" s="35"/>
    </row>
    <row r="886" spans="3:21" ht="47.25" customHeight="1" x14ac:dyDescent="0.35">
      <c r="C886" s="34"/>
      <c r="U886" s="35"/>
    </row>
    <row r="887" spans="3:21" ht="47.25" customHeight="1" x14ac:dyDescent="0.35">
      <c r="C887" s="34"/>
      <c r="U887" s="35"/>
    </row>
    <row r="888" spans="3:21" ht="47.25" customHeight="1" x14ac:dyDescent="0.35">
      <c r="C888" s="34"/>
      <c r="U888" s="35"/>
    </row>
    <row r="889" spans="3:21" ht="47.25" customHeight="1" x14ac:dyDescent="0.35">
      <c r="C889" s="34"/>
      <c r="U889" s="35"/>
    </row>
    <row r="890" spans="3:21" ht="47.25" customHeight="1" x14ac:dyDescent="0.35">
      <c r="C890" s="34"/>
      <c r="U890" s="35"/>
    </row>
    <row r="891" spans="3:21" ht="47.25" customHeight="1" x14ac:dyDescent="0.35">
      <c r="C891" s="34"/>
      <c r="U891" s="35"/>
    </row>
    <row r="892" spans="3:21" ht="47.25" customHeight="1" x14ac:dyDescent="0.35">
      <c r="C892" s="34"/>
      <c r="U892" s="35"/>
    </row>
    <row r="893" spans="3:21" ht="47.25" customHeight="1" x14ac:dyDescent="0.35">
      <c r="C893" s="34"/>
      <c r="U893" s="35"/>
    </row>
    <row r="894" spans="3:21" ht="47.25" customHeight="1" x14ac:dyDescent="0.35">
      <c r="C894" s="34"/>
      <c r="U894" s="35"/>
    </row>
    <row r="895" spans="3:21" ht="47.25" customHeight="1" x14ac:dyDescent="0.35">
      <c r="C895" s="34"/>
      <c r="U895" s="35"/>
    </row>
    <row r="896" spans="3:21" ht="47.25" customHeight="1" x14ac:dyDescent="0.35">
      <c r="C896" s="34"/>
      <c r="U896" s="35"/>
    </row>
    <row r="897" spans="3:21" ht="47.25" customHeight="1" x14ac:dyDescent="0.35">
      <c r="C897" s="34"/>
      <c r="U897" s="35"/>
    </row>
    <row r="898" spans="3:21" ht="47.25" customHeight="1" x14ac:dyDescent="0.35">
      <c r="C898" s="34"/>
      <c r="U898" s="35"/>
    </row>
    <row r="899" spans="3:21" ht="47.25" customHeight="1" x14ac:dyDescent="0.35">
      <c r="C899" s="34"/>
      <c r="U899" s="35"/>
    </row>
    <row r="900" spans="3:21" ht="47.25" customHeight="1" x14ac:dyDescent="0.35">
      <c r="C900" s="34"/>
      <c r="U900" s="35"/>
    </row>
    <row r="901" spans="3:21" ht="47.25" customHeight="1" x14ac:dyDescent="0.35">
      <c r="C901" s="34"/>
      <c r="U901" s="35"/>
    </row>
    <row r="902" spans="3:21" ht="47.25" customHeight="1" x14ac:dyDescent="0.35">
      <c r="C902" s="34"/>
      <c r="U902" s="35"/>
    </row>
    <row r="903" spans="3:21" ht="47.25" customHeight="1" x14ac:dyDescent="0.35">
      <c r="C903" s="34"/>
      <c r="U903" s="35"/>
    </row>
    <row r="904" spans="3:21" ht="47.25" customHeight="1" x14ac:dyDescent="0.35">
      <c r="C904" s="34"/>
      <c r="U904" s="35"/>
    </row>
    <row r="905" spans="3:21" ht="47.25" customHeight="1" x14ac:dyDescent="0.35">
      <c r="C905" s="34"/>
      <c r="U905" s="35"/>
    </row>
    <row r="906" spans="3:21" ht="47.25" customHeight="1" x14ac:dyDescent="0.35">
      <c r="C906" s="34"/>
      <c r="U906" s="35"/>
    </row>
    <row r="907" spans="3:21" ht="47.25" customHeight="1" x14ac:dyDescent="0.35">
      <c r="C907" s="34"/>
      <c r="U907" s="35"/>
    </row>
    <row r="908" spans="3:21" ht="47.25" customHeight="1" x14ac:dyDescent="0.35">
      <c r="C908" s="34"/>
      <c r="U908" s="35"/>
    </row>
    <row r="909" spans="3:21" ht="47.25" customHeight="1" x14ac:dyDescent="0.35">
      <c r="C909" s="34"/>
      <c r="U909" s="35"/>
    </row>
    <row r="910" spans="3:21" ht="47.25" customHeight="1" x14ac:dyDescent="0.35">
      <c r="C910" s="34"/>
      <c r="U910" s="35"/>
    </row>
    <row r="911" spans="3:21" ht="47.25" customHeight="1" x14ac:dyDescent="0.35">
      <c r="C911" s="34"/>
      <c r="U911" s="35"/>
    </row>
    <row r="912" spans="3:21" ht="47.25" customHeight="1" x14ac:dyDescent="0.35">
      <c r="C912" s="34"/>
      <c r="U912" s="35"/>
    </row>
    <row r="913" spans="3:21" ht="47.25" customHeight="1" x14ac:dyDescent="0.35">
      <c r="C913" s="34"/>
      <c r="U913" s="35"/>
    </row>
    <row r="914" spans="3:21" ht="47.25" customHeight="1" x14ac:dyDescent="0.35">
      <c r="C914" s="34"/>
      <c r="U914" s="35"/>
    </row>
    <row r="915" spans="3:21" ht="47.25" customHeight="1" x14ac:dyDescent="0.35">
      <c r="C915" s="34"/>
      <c r="U915" s="35"/>
    </row>
    <row r="916" spans="3:21" ht="47.25" customHeight="1" x14ac:dyDescent="0.35">
      <c r="C916" s="34"/>
      <c r="U916" s="35"/>
    </row>
    <row r="917" spans="3:21" ht="47.25" customHeight="1" x14ac:dyDescent="0.35">
      <c r="C917" s="34"/>
      <c r="U917" s="35"/>
    </row>
    <row r="918" spans="3:21" ht="47.25" customHeight="1" x14ac:dyDescent="0.35">
      <c r="C918" s="34"/>
      <c r="U918" s="35"/>
    </row>
    <row r="919" spans="3:21" ht="47.25" customHeight="1" x14ac:dyDescent="0.35">
      <c r="C919" s="34"/>
      <c r="U919" s="35"/>
    </row>
    <row r="920" spans="3:21" ht="47.25" customHeight="1" x14ac:dyDescent="0.35">
      <c r="C920" s="34"/>
      <c r="U920" s="35"/>
    </row>
    <row r="921" spans="3:21" ht="47.25" customHeight="1" x14ac:dyDescent="0.35">
      <c r="C921" s="34"/>
      <c r="U921" s="35"/>
    </row>
    <row r="922" spans="3:21" ht="47.25" customHeight="1" x14ac:dyDescent="0.35">
      <c r="C922" s="34"/>
      <c r="U922" s="35"/>
    </row>
    <row r="923" spans="3:21" ht="47.25" customHeight="1" x14ac:dyDescent="0.35">
      <c r="C923" s="34"/>
      <c r="U923" s="35"/>
    </row>
    <row r="924" spans="3:21" ht="47.25" customHeight="1" x14ac:dyDescent="0.35">
      <c r="C924" s="34"/>
      <c r="U924" s="35"/>
    </row>
    <row r="925" spans="3:21" ht="47.25" customHeight="1" x14ac:dyDescent="0.35">
      <c r="C925" s="34"/>
      <c r="U925" s="35"/>
    </row>
    <row r="926" spans="3:21" ht="47.25" customHeight="1" x14ac:dyDescent="0.35">
      <c r="C926" s="34"/>
      <c r="U926" s="35"/>
    </row>
    <row r="927" spans="3:21" ht="47.25" customHeight="1" x14ac:dyDescent="0.35">
      <c r="C927" s="34"/>
      <c r="U927" s="35"/>
    </row>
    <row r="928" spans="3:21" ht="47.25" customHeight="1" x14ac:dyDescent="0.35">
      <c r="C928" s="34"/>
      <c r="U928" s="35"/>
    </row>
    <row r="929" spans="3:21" ht="47.25" customHeight="1" x14ac:dyDescent="0.35">
      <c r="C929" s="34"/>
      <c r="U929" s="35"/>
    </row>
    <row r="930" spans="3:21" ht="47.25" customHeight="1" x14ac:dyDescent="0.35">
      <c r="C930" s="34"/>
      <c r="U930" s="35"/>
    </row>
    <row r="931" spans="3:21" ht="47.25" customHeight="1" x14ac:dyDescent="0.35">
      <c r="C931" s="34"/>
      <c r="U931" s="35"/>
    </row>
    <row r="932" spans="3:21" ht="47.25" customHeight="1" x14ac:dyDescent="0.35">
      <c r="C932" s="34"/>
      <c r="U932" s="35"/>
    </row>
    <row r="933" spans="3:21" ht="47.25" customHeight="1" x14ac:dyDescent="0.35">
      <c r="C933" s="34"/>
      <c r="U933" s="35"/>
    </row>
    <row r="934" spans="3:21" ht="47.25" customHeight="1" x14ac:dyDescent="0.35">
      <c r="C934" s="34"/>
      <c r="U934" s="35"/>
    </row>
    <row r="935" spans="3:21" ht="47.25" customHeight="1" x14ac:dyDescent="0.35">
      <c r="C935" s="34"/>
      <c r="U935" s="35"/>
    </row>
    <row r="936" spans="3:21" ht="47.25" customHeight="1" x14ac:dyDescent="0.35">
      <c r="C936" s="34"/>
      <c r="U936" s="35"/>
    </row>
    <row r="937" spans="3:21" ht="47.25" customHeight="1" x14ac:dyDescent="0.35">
      <c r="C937" s="34"/>
      <c r="U937" s="35"/>
    </row>
    <row r="938" spans="3:21" ht="47.25" customHeight="1" x14ac:dyDescent="0.35">
      <c r="C938" s="34"/>
      <c r="U938" s="35"/>
    </row>
    <row r="939" spans="3:21" ht="47.25" customHeight="1" x14ac:dyDescent="0.35">
      <c r="C939" s="34"/>
      <c r="U939" s="35"/>
    </row>
    <row r="940" spans="3:21" ht="47.25" customHeight="1" x14ac:dyDescent="0.35">
      <c r="C940" s="34"/>
      <c r="U940" s="35"/>
    </row>
    <row r="941" spans="3:21" ht="47.25" customHeight="1" x14ac:dyDescent="0.35">
      <c r="C941" s="34"/>
      <c r="U941" s="35"/>
    </row>
    <row r="942" spans="3:21" ht="47.25" customHeight="1" x14ac:dyDescent="0.35">
      <c r="C942" s="34"/>
      <c r="U942" s="35"/>
    </row>
    <row r="943" spans="3:21" ht="47.25" customHeight="1" x14ac:dyDescent="0.35">
      <c r="C943" s="34"/>
      <c r="U943" s="35"/>
    </row>
    <row r="944" spans="3:21" ht="47.25" customHeight="1" x14ac:dyDescent="0.35">
      <c r="C944" s="34"/>
      <c r="U944" s="35"/>
    </row>
    <row r="945" spans="3:21" ht="47.25" customHeight="1" x14ac:dyDescent="0.35">
      <c r="C945" s="34"/>
      <c r="U945" s="35"/>
    </row>
    <row r="946" spans="3:21" ht="47.25" customHeight="1" x14ac:dyDescent="0.35">
      <c r="C946" s="34"/>
      <c r="U946" s="35"/>
    </row>
    <row r="947" spans="3:21" ht="47.25" customHeight="1" x14ac:dyDescent="0.35">
      <c r="C947" s="34"/>
      <c r="U947" s="35"/>
    </row>
    <row r="948" spans="3:21" ht="47.25" customHeight="1" x14ac:dyDescent="0.35">
      <c r="C948" s="34"/>
      <c r="U948" s="35"/>
    </row>
    <row r="949" spans="3:21" ht="47.25" customHeight="1" x14ac:dyDescent="0.35">
      <c r="C949" s="34"/>
      <c r="U949" s="35"/>
    </row>
    <row r="950" spans="3:21" ht="47.25" customHeight="1" x14ac:dyDescent="0.35">
      <c r="C950" s="34"/>
      <c r="U950" s="35"/>
    </row>
    <row r="951" spans="3:21" ht="47.25" customHeight="1" x14ac:dyDescent="0.35">
      <c r="C951" s="34"/>
      <c r="U951" s="35"/>
    </row>
    <row r="952" spans="3:21" ht="47.25" customHeight="1" x14ac:dyDescent="0.35">
      <c r="C952" s="34"/>
      <c r="U952" s="35"/>
    </row>
    <row r="953" spans="3:21" ht="47.25" customHeight="1" x14ac:dyDescent="0.35">
      <c r="C953" s="34"/>
      <c r="U953" s="35"/>
    </row>
    <row r="954" spans="3:21" ht="47.25" customHeight="1" x14ac:dyDescent="0.35">
      <c r="C954" s="34"/>
      <c r="U954" s="35"/>
    </row>
    <row r="955" spans="3:21" ht="47.25" customHeight="1" x14ac:dyDescent="0.35">
      <c r="C955" s="34"/>
      <c r="U955" s="35"/>
    </row>
    <row r="956" spans="3:21" ht="47.25" customHeight="1" x14ac:dyDescent="0.35">
      <c r="C956" s="34"/>
      <c r="U956" s="35"/>
    </row>
    <row r="957" spans="3:21" ht="47.25" customHeight="1" x14ac:dyDescent="0.35">
      <c r="C957" s="34"/>
      <c r="U957" s="35"/>
    </row>
    <row r="958" spans="3:21" ht="47.25" customHeight="1" x14ac:dyDescent="0.35">
      <c r="C958" s="34"/>
      <c r="U958" s="35"/>
    </row>
    <row r="959" spans="3:21" ht="47.25" customHeight="1" x14ac:dyDescent="0.35">
      <c r="C959" s="34"/>
      <c r="U959" s="35"/>
    </row>
    <row r="960" spans="3:21" ht="47.25" customHeight="1" x14ac:dyDescent="0.35">
      <c r="C960" s="34"/>
      <c r="U960" s="35"/>
    </row>
    <row r="961" spans="3:21" ht="47.25" customHeight="1" x14ac:dyDescent="0.35">
      <c r="C961" s="34"/>
      <c r="U961" s="35"/>
    </row>
    <row r="962" spans="3:21" ht="47.25" customHeight="1" x14ac:dyDescent="0.35">
      <c r="C962" s="34"/>
      <c r="U962" s="35"/>
    </row>
    <row r="963" spans="3:21" ht="47.25" customHeight="1" x14ac:dyDescent="0.35">
      <c r="C963" s="34"/>
      <c r="U963" s="35"/>
    </row>
    <row r="964" spans="3:21" ht="47.25" customHeight="1" x14ac:dyDescent="0.35">
      <c r="C964" s="34"/>
      <c r="U964" s="35"/>
    </row>
    <row r="965" spans="3:21" ht="47.25" customHeight="1" x14ac:dyDescent="0.35">
      <c r="C965" s="34"/>
      <c r="U965" s="35"/>
    </row>
    <row r="966" spans="3:21" ht="47.25" customHeight="1" x14ac:dyDescent="0.35">
      <c r="C966" s="34"/>
      <c r="U966" s="35"/>
    </row>
    <row r="967" spans="3:21" ht="47.25" customHeight="1" x14ac:dyDescent="0.35">
      <c r="C967" s="34"/>
      <c r="U967" s="35"/>
    </row>
    <row r="968" spans="3:21" ht="47.25" customHeight="1" x14ac:dyDescent="0.35">
      <c r="C968" s="34"/>
      <c r="U968" s="35"/>
    </row>
    <row r="969" spans="3:21" ht="47.25" customHeight="1" x14ac:dyDescent="0.35">
      <c r="C969" s="34"/>
      <c r="U969" s="35"/>
    </row>
    <row r="970" spans="3:21" ht="47.25" customHeight="1" x14ac:dyDescent="0.35">
      <c r="C970" s="34"/>
      <c r="U970" s="35"/>
    </row>
    <row r="971" spans="3:21" ht="47.25" customHeight="1" x14ac:dyDescent="0.35">
      <c r="C971" s="34"/>
      <c r="U971" s="35"/>
    </row>
    <row r="972" spans="3:21" ht="47.25" customHeight="1" x14ac:dyDescent="0.35">
      <c r="C972" s="34"/>
      <c r="U972" s="35"/>
    </row>
    <row r="973" spans="3:21" ht="47.25" customHeight="1" x14ac:dyDescent="0.35">
      <c r="C973" s="34"/>
      <c r="U973" s="35"/>
    </row>
    <row r="974" spans="3:21" ht="47.25" customHeight="1" x14ac:dyDescent="0.35">
      <c r="C974" s="34"/>
      <c r="U974" s="35"/>
    </row>
    <row r="975" spans="3:21" ht="47.25" customHeight="1" x14ac:dyDescent="0.35">
      <c r="C975" s="34"/>
      <c r="U975" s="35"/>
    </row>
    <row r="976" spans="3:21" ht="47.25" customHeight="1" x14ac:dyDescent="0.35">
      <c r="C976" s="34"/>
      <c r="U976" s="35"/>
    </row>
    <row r="977" spans="3:21" ht="47.25" customHeight="1" x14ac:dyDescent="0.35">
      <c r="C977" s="34"/>
      <c r="U977" s="35"/>
    </row>
    <row r="978" spans="3:21" ht="47.25" customHeight="1" x14ac:dyDescent="0.35">
      <c r="C978" s="34"/>
      <c r="U978" s="35"/>
    </row>
    <row r="979" spans="3:21" ht="47.25" customHeight="1" x14ac:dyDescent="0.35">
      <c r="C979" s="34"/>
      <c r="U979" s="35"/>
    </row>
    <row r="980" spans="3:21" ht="47.25" customHeight="1" x14ac:dyDescent="0.35">
      <c r="C980" s="34"/>
      <c r="U980" s="35"/>
    </row>
    <row r="981" spans="3:21" ht="47.25" customHeight="1" x14ac:dyDescent="0.35">
      <c r="C981" s="34"/>
      <c r="U981" s="35"/>
    </row>
    <row r="982" spans="3:21" ht="47.25" customHeight="1" x14ac:dyDescent="0.35">
      <c r="C982" s="34"/>
      <c r="U982" s="35"/>
    </row>
    <row r="983" spans="3:21" ht="47.25" customHeight="1" x14ac:dyDescent="0.35">
      <c r="C983" s="34"/>
      <c r="U983" s="35"/>
    </row>
    <row r="984" spans="3:21" ht="47.25" customHeight="1" x14ac:dyDescent="0.35">
      <c r="C984" s="34"/>
      <c r="U984" s="35"/>
    </row>
    <row r="985" spans="3:21" ht="47.25" customHeight="1" x14ac:dyDescent="0.35">
      <c r="C985" s="34"/>
      <c r="U985" s="35"/>
    </row>
    <row r="986" spans="3:21" ht="47.25" customHeight="1" x14ac:dyDescent="0.35">
      <c r="C986" s="34"/>
      <c r="U986" s="35"/>
    </row>
    <row r="987" spans="3:21" ht="47.25" customHeight="1" x14ac:dyDescent="0.35">
      <c r="C987" s="34"/>
      <c r="U987" s="35"/>
    </row>
    <row r="988" spans="3:21" ht="47.25" customHeight="1" x14ac:dyDescent="0.35">
      <c r="C988" s="34"/>
      <c r="U988" s="35"/>
    </row>
    <row r="989" spans="3:21" ht="47.25" customHeight="1" x14ac:dyDescent="0.35">
      <c r="C989" s="34"/>
      <c r="U989" s="35"/>
    </row>
    <row r="990" spans="3:21" ht="47.25" customHeight="1" x14ac:dyDescent="0.35">
      <c r="C990" s="34"/>
      <c r="U990" s="35"/>
    </row>
    <row r="991" spans="3:21" ht="47.25" customHeight="1" x14ac:dyDescent="0.35">
      <c r="C991" s="34"/>
      <c r="U991" s="35"/>
    </row>
    <row r="992" spans="3:21" ht="47.25" customHeight="1" x14ac:dyDescent="0.35">
      <c r="C992" s="34"/>
      <c r="U992" s="35"/>
    </row>
    <row r="993" spans="3:21" ht="47.25" customHeight="1" x14ac:dyDescent="0.35">
      <c r="C993" s="34"/>
      <c r="U993" s="35"/>
    </row>
    <row r="994" spans="3:21" ht="47.25" customHeight="1" x14ac:dyDescent="0.35">
      <c r="C994" s="34"/>
      <c r="U994" s="35"/>
    </row>
    <row r="995" spans="3:21" ht="47.25" customHeight="1" x14ac:dyDescent="0.35">
      <c r="C995" s="34"/>
      <c r="U995" s="35"/>
    </row>
    <row r="996" spans="3:21" ht="47.25" customHeight="1" x14ac:dyDescent="0.35">
      <c r="C996" s="34"/>
      <c r="U996" s="35"/>
    </row>
    <row r="997" spans="3:21" ht="47.25" customHeight="1" x14ac:dyDescent="0.35">
      <c r="C997" s="34"/>
      <c r="U997" s="35"/>
    </row>
    <row r="998" spans="3:21" ht="47.25" customHeight="1" x14ac:dyDescent="0.35">
      <c r="C998" s="34"/>
      <c r="U998" s="35"/>
    </row>
    <row r="999" spans="3:21" ht="47.25" customHeight="1" x14ac:dyDescent="0.35">
      <c r="U999" s="35"/>
    </row>
    <row r="1000" spans="3:21" ht="47.25" customHeight="1" x14ac:dyDescent="0.35">
      <c r="U1000" s="35"/>
    </row>
  </sheetData>
  <mergeCells count="5">
    <mergeCell ref="C1:D1"/>
    <mergeCell ref="C2:D2"/>
    <mergeCell ref="C3:D3"/>
    <mergeCell ref="T1:U1"/>
    <mergeCell ref="T2:U2"/>
  </mergeCells>
  <phoneticPr fontId="21" type="noConversion"/>
  <pageMargins left="0.25" right="0.25" top="0.75" bottom="0.75" header="0" footer="0"/>
  <pageSetup paperSize="9" scale="70"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F0CF-D96C-4919-86B6-D57BB15FE571}">
  <dimension ref="A1:Z1000"/>
  <sheetViews>
    <sheetView view="pageBreakPreview" zoomScale="80" zoomScaleNormal="100" zoomScaleSheetLayoutView="80" workbookViewId="0">
      <selection activeCell="R5" sqref="R5"/>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9</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ジン　ミン　トン</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ZIN MIN TUN</v>
      </c>
      <c r="C7" s="107"/>
      <c r="D7" s="107"/>
      <c r="E7" s="107"/>
      <c r="F7" s="108"/>
      <c r="G7" s="106" t="s">
        <v>101</v>
      </c>
      <c r="H7" s="108"/>
      <c r="I7" s="119" t="str">
        <f>VLOOKUP($K$2,'Candidate List'!$A$6:$BV$20,19,0)</f>
        <v>N4 合格</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1995年4月5日</v>
      </c>
      <c r="C8" s="107"/>
      <c r="D8" s="107"/>
      <c r="E8" s="107"/>
      <c r="F8" s="108"/>
      <c r="G8" s="166" t="s">
        <v>52</v>
      </c>
      <c r="H8" s="130"/>
      <c r="I8" s="57">
        <f>VLOOKUP($K$2,'Candidate List'!$A$6:$BV$20,7,0)</f>
        <v>28</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Sagaing Division, Yinmarbin Township, Tawa Village</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3201/23T</v>
      </c>
      <c r="M11" s="146"/>
      <c r="N11" s="146"/>
      <c r="O11" s="147"/>
      <c r="P11" s="53"/>
      <c r="Q11" s="53"/>
      <c r="R11" s="53"/>
      <c r="S11" s="53"/>
      <c r="T11" s="53"/>
      <c r="U11" s="53"/>
      <c r="V11" s="53"/>
      <c r="W11" s="53"/>
      <c r="X11" s="53"/>
      <c r="Y11" s="53"/>
      <c r="Z11" s="53"/>
    </row>
    <row r="12" spans="1:26" ht="24" customHeight="1" thickBot="1" x14ac:dyDescent="0.4">
      <c r="A12" s="61" t="s">
        <v>106</v>
      </c>
      <c r="B12" s="62"/>
      <c r="C12" s="135" t="s">
        <v>107</v>
      </c>
      <c r="D12" s="108"/>
      <c r="E12" s="145"/>
      <c r="F12" s="108"/>
      <c r="G12" s="169" t="s">
        <v>108</v>
      </c>
      <c r="H12" s="107"/>
      <c r="I12" s="148"/>
      <c r="J12" s="87"/>
      <c r="K12" s="88"/>
      <c r="L12" s="89"/>
      <c r="M12" s="87"/>
      <c r="N12" s="89"/>
      <c r="O12" s="65"/>
      <c r="P12" s="53"/>
      <c r="Q12" s="53"/>
      <c r="R12" s="53"/>
      <c r="S12" s="53"/>
      <c r="T12" s="53"/>
      <c r="U12" s="53"/>
      <c r="V12" s="53"/>
      <c r="W12" s="53"/>
      <c r="X12" s="53"/>
      <c r="Y12" s="53"/>
      <c r="Z12" s="53"/>
    </row>
    <row r="13" spans="1:26" ht="24" customHeight="1" thickBot="1" x14ac:dyDescent="0.4">
      <c r="A13" s="48" t="s">
        <v>109</v>
      </c>
      <c r="B13" s="66">
        <f>VLOOKUP($K$2,'Candidate List'!$A$6:$BV$20,10,0)</f>
        <v>164</v>
      </c>
      <c r="C13" s="128" t="s">
        <v>110</v>
      </c>
      <c r="D13" s="130"/>
      <c r="E13" s="137">
        <f>VLOOKUP($K$2,'Candidate List'!$A$6:$BV$20,11,0)</f>
        <v>65</v>
      </c>
      <c r="F13" s="122"/>
      <c r="G13" s="138" t="s">
        <v>111</v>
      </c>
      <c r="H13" s="129"/>
      <c r="I13" s="139"/>
      <c r="J13" s="140" t="s">
        <v>77</v>
      </c>
      <c r="K13" s="139"/>
      <c r="L13" s="57"/>
      <c r="M13" s="67"/>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54" t="s">
        <v>112</v>
      </c>
      <c r="B15" s="144" t="s">
        <v>113</v>
      </c>
      <c r="C15" s="107"/>
      <c r="D15" s="108"/>
      <c r="E15" s="135" t="s">
        <v>114</v>
      </c>
      <c r="F15" s="108"/>
      <c r="G15" s="119" t="s">
        <v>115</v>
      </c>
      <c r="H15" s="107"/>
      <c r="I15" s="108"/>
      <c r="J15" s="145"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O</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5 万円</v>
      </c>
      <c r="C17" s="107"/>
      <c r="D17" s="108"/>
      <c r="E17" s="135" t="s">
        <v>16</v>
      </c>
      <c r="F17" s="108"/>
      <c r="G17" s="136" t="str">
        <f>VLOOKUP($K$2,'Candidate List'!$A$6:$BV$20,21,0)</f>
        <v>食品製造業に興味があり、体験したいからです。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2009年</v>
      </c>
      <c r="B23" s="69" t="str">
        <f>VLOOKUP($K$2,'Candidate List'!$A$6:$BV$20,26,0)</f>
        <v>2011年</v>
      </c>
      <c r="C23" s="119" t="str">
        <f>VLOOKUP($K$2,'Candidate List'!$A$6:$BV$20,27,0)</f>
        <v>AHTETPAYGONE</v>
      </c>
      <c r="D23" s="108"/>
      <c r="E23" s="119" t="str">
        <f>VLOOKUP($K$2,'Candidate List'!$A$6:$BV$20,28,0)</f>
        <v>高校</v>
      </c>
      <c r="F23" s="108"/>
      <c r="G23" s="119" t="str">
        <f>VLOOKUP($K$2,'Candidate List'!$A$6:$BV$20,29,0)</f>
        <v>-</v>
      </c>
      <c r="H23" s="107"/>
      <c r="I23" s="107"/>
      <c r="J23" s="107"/>
      <c r="K23" s="108"/>
      <c r="L23" s="119" t="str">
        <f>VLOOKUP($K$2,'Candidate List'!$A$6:$BV$20,30,0)</f>
        <v>高校卒業</v>
      </c>
      <c r="M23" s="107"/>
      <c r="N23" s="107"/>
      <c r="O23" s="108"/>
      <c r="P23" s="53"/>
      <c r="Q23" s="53"/>
      <c r="R23" s="53"/>
      <c r="S23" s="53"/>
      <c r="T23" s="53"/>
      <c r="U23" s="53"/>
      <c r="V23" s="53"/>
      <c r="W23" s="53"/>
      <c r="X23" s="53"/>
      <c r="Y23" s="53"/>
      <c r="Z23" s="53"/>
    </row>
    <row r="24" spans="1:26" ht="24.5" customHeight="1" thickBot="1" x14ac:dyDescent="0.4">
      <c r="A24" s="69" t="str">
        <f>VLOOKUP($K$2,'Candidate List'!$A$6:$BV$20,31,0)</f>
        <v>2013年</v>
      </c>
      <c r="B24" s="69" t="str">
        <f>VLOOKUP($K$2,'Candidate List'!$A$6:$BV$20,32,0)</f>
        <v>2016年</v>
      </c>
      <c r="C24" s="126" t="str">
        <f>VLOOKUP($K$2,'Candidate List'!$A$6:$BV$20,33,0)</f>
        <v>PATHEIN UNIVERSITY</v>
      </c>
      <c r="D24" s="127"/>
      <c r="E24" s="119" t="str">
        <f>VLOOKUP($K$2,'Candidate List'!$A$6:$BV$20,34,0)</f>
        <v>大学</v>
      </c>
      <c r="F24" s="108"/>
      <c r="G24" s="119" t="str">
        <f>VLOOKUP($K$2,'Candidate List'!$A$6:$BV$20,35,0)</f>
        <v>国語</v>
      </c>
      <c r="H24" s="107"/>
      <c r="I24" s="107"/>
      <c r="J24" s="107"/>
      <c r="K24" s="108"/>
      <c r="L24" s="119" t="str">
        <f>VLOOKUP($K$2,'Candidate List'!$A$6:$BV$20,36,0)</f>
        <v>大学卒業</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2012年</v>
      </c>
      <c r="B29" s="71" t="str">
        <f>VLOOKUP($K$2,'Candidate List'!$A$6:$BV$20,44,0)</f>
        <v>2016年</v>
      </c>
      <c r="C29" s="119" t="str">
        <f>VLOOKUP($K$2,'Candidate List'!$A$6:$BV$20,45,0)</f>
        <v>R. OASIS Co., LTD</v>
      </c>
      <c r="D29" s="107"/>
      <c r="E29" s="107"/>
      <c r="F29" s="108"/>
      <c r="G29" s="119" t="str">
        <f>VLOOKUP($K$2,'Candidate List'!$A$6:$BV$20,46,0)</f>
        <v>会社員</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2017年</v>
      </c>
      <c r="B30" s="71" t="str">
        <f>VLOOKUP($K$2,'Candidate List'!$A$6:$BV$20,48,0)</f>
        <v>2017年</v>
      </c>
      <c r="C30" s="119" t="str">
        <f>VLOOKUP($K$2,'Candidate List'!$A$6:$BV$20,49,0)</f>
        <v>THAI POT RESTAURANT</v>
      </c>
      <c r="D30" s="107"/>
      <c r="E30" s="107"/>
      <c r="F30" s="108"/>
      <c r="G30" s="119" t="str">
        <f>VLOOKUP($K$2,'Candidate List'!$A$6:$BV$20,50,0)</f>
        <v>ウェイター</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2018年</v>
      </c>
      <c r="B31" s="71" t="str">
        <f>VLOOKUP($K$2,'Candidate List'!$A$6:$BV$20,52,0)</f>
        <v>2019年</v>
      </c>
      <c r="C31" s="119" t="str">
        <f>VLOOKUP($K$2,'Candidate List'!$A$6:$BV$20,53,0)</f>
        <v>BROADWAY BISTRO RESTAURANT</v>
      </c>
      <c r="D31" s="107"/>
      <c r="E31" s="107"/>
      <c r="F31" s="108"/>
      <c r="G31" s="119" t="str">
        <f>VLOOKUP($K$2,'Candidate List'!$A$6:$BV$20,54,0)</f>
        <v>ウェイター</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72" t="s">
        <v>51</v>
      </c>
      <c r="F33" s="72" t="s">
        <v>52</v>
      </c>
      <c r="G33" s="72" t="s">
        <v>53</v>
      </c>
      <c r="H33" s="72" t="s">
        <v>123</v>
      </c>
      <c r="I33" s="72"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06" t="str">
        <f>VLOOKUP($K$2,'Candidate List'!$A$6:$BV$20,55,0)</f>
        <v>U SAN SHUN</v>
      </c>
      <c r="B34" s="107"/>
      <c r="C34" s="107"/>
      <c r="D34" s="108"/>
      <c r="E34" s="68" t="str">
        <f>VLOOKUP($K$2,'Candidate List'!$A$6:$BV$20,56,0)</f>
        <v>父</v>
      </c>
      <c r="F34" s="68" t="str">
        <f>VLOOKUP($K$2,'Candidate List'!$A$6:$BV$20,57,0)</f>
        <v>55 才</v>
      </c>
      <c r="G34" s="73" t="str">
        <f>VLOOKUP($K$2,'Candidate List'!$A$6:$BV$20,58,0)</f>
        <v>農業</v>
      </c>
      <c r="H34" s="69" t="s">
        <v>126</v>
      </c>
      <c r="I34" s="59"/>
      <c r="J34" s="110" t="s">
        <v>127</v>
      </c>
      <c r="K34" s="111"/>
      <c r="L34" s="116"/>
      <c r="M34" s="117"/>
      <c r="N34" s="117"/>
      <c r="O34" s="118"/>
      <c r="P34" s="53"/>
      <c r="Q34" s="53"/>
      <c r="R34" s="53"/>
      <c r="S34" s="53"/>
      <c r="T34" s="53"/>
      <c r="U34" s="53"/>
      <c r="V34" s="53"/>
      <c r="W34" s="53"/>
      <c r="X34" s="53"/>
      <c r="Y34" s="53"/>
      <c r="Z34" s="53"/>
    </row>
    <row r="35" spans="1:26" ht="34" customHeight="1" thickBot="1" x14ac:dyDescent="0.4">
      <c r="A35" s="106" t="str">
        <f>VLOOKUP($K$2,'Candidate List'!$A$6:$BV$20,59,0)</f>
        <v>DAW SAN WIN</v>
      </c>
      <c r="B35" s="107"/>
      <c r="C35" s="107"/>
      <c r="D35" s="108"/>
      <c r="E35" s="68" t="str">
        <f>VLOOKUP($K$2,'Candidate List'!$A$6:$BV$20,60,0)</f>
        <v>母</v>
      </c>
      <c r="F35" s="68" t="str">
        <f>VLOOKUP($K$2,'Candidate List'!$A$6:$BV$20,61,0)</f>
        <v>51 才</v>
      </c>
      <c r="G35" s="73" t="str">
        <f>VLOOKUP($K$2,'Candidate List'!$A$6:$BV$20,62,0)</f>
        <v>農業</v>
      </c>
      <c r="H35" s="69" t="s">
        <v>126</v>
      </c>
      <c r="I35" s="85"/>
      <c r="J35" s="106" t="s">
        <v>132</v>
      </c>
      <c r="K35" s="109"/>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06" t="str">
        <f>VLOOKUP($K$2,'Candidate List'!$A$6:$BV$20,63,0)</f>
        <v>WIN MIN MYAT</v>
      </c>
      <c r="B36" s="107"/>
      <c r="C36" s="107"/>
      <c r="D36" s="108"/>
      <c r="E36" s="68" t="str">
        <f>VLOOKUP($K$2,'Candidate List'!$A$6:$BV$20,64,0)</f>
        <v>弟</v>
      </c>
      <c r="F36" s="68" t="str">
        <f>VLOOKUP($K$2,'Candidate List'!$A$6:$BV$20,65,0)</f>
        <v>18才</v>
      </c>
      <c r="G36" s="73" t="str">
        <f>VLOOKUP($K$2,'Candidate List'!$A$6:$BV$20,66,0)</f>
        <v>学生</v>
      </c>
      <c r="H36" s="69" t="s">
        <v>126</v>
      </c>
      <c r="I36" s="69"/>
      <c r="J36" s="106" t="s">
        <v>133</v>
      </c>
      <c r="K36" s="109"/>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06" t="str">
        <f>VLOOKUP($K$2,'Candidate List'!$A$6:$BV$20,67,0)</f>
        <v>-</v>
      </c>
      <c r="B37" s="107"/>
      <c r="C37" s="107"/>
      <c r="D37" s="108"/>
      <c r="E37" s="68" t="str">
        <f>VLOOKUP($K$2,'Candidate List'!$A$6:$BV$20,68,0)</f>
        <v>-</v>
      </c>
      <c r="F37" s="68" t="str">
        <f>VLOOKUP($K$2,'Candidate List'!$A$6:$BV$20,69,0)</f>
        <v>-</v>
      </c>
      <c r="G37" s="73" t="str">
        <f>VLOOKUP($K$2,'Candidate List'!$A$6:$BV$20,70,0)</f>
        <v>-</v>
      </c>
      <c r="H37" s="69"/>
      <c r="I37" s="82"/>
      <c r="J37" s="106" t="s">
        <v>134</v>
      </c>
      <c r="K37" s="109"/>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06" t="str">
        <f>VLOOKUP($K$2,'Candidate List'!$A$6:$BV$20,71,0)</f>
        <v>-</v>
      </c>
      <c r="B38" s="107"/>
      <c r="C38" s="107"/>
      <c r="D38" s="108"/>
      <c r="E38" s="68" t="str">
        <f>VLOOKUP($K$2,'Candidate List'!$A$6:$BV$20,72,0)</f>
        <v>-</v>
      </c>
      <c r="F38" s="68" t="str">
        <f>VLOOKUP($K$2,'Candidate List'!$A$6:$BV$20,73,0)</f>
        <v>-</v>
      </c>
      <c r="G38" s="73" t="str">
        <f>VLOOKUP($K$2,'Candidate List'!$A$6:$BV$20,74,0)</f>
        <v>-</v>
      </c>
      <c r="H38" s="69"/>
      <c r="I38" s="82"/>
      <c r="J38" s="106" t="s">
        <v>135</v>
      </c>
      <c r="K38" s="109"/>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3" priority="1" operator="equal">
      <formula>""</formula>
    </cfRule>
  </conditionalFormatting>
  <conditionalFormatting sqref="J13:K13 G15:I15">
    <cfRule type="cellIs" dxfId="2" priority="2" operator="equal">
      <formula>""</formula>
    </cfRule>
  </conditionalFormatting>
  <dataValidations count="3">
    <dataValidation type="list" allowBlank="1" showInputMessage="1" showErrorMessage="1" sqref="M33" xr:uid="{9C52E30D-CFEE-44B3-A885-C33415F2B2CD}">
      <formula1>"有り, 無し"</formula1>
    </dataValidation>
    <dataValidation type="list" allowBlank="1" showErrorMessage="1" sqref="G15" xr:uid="{01279942-F85F-4E99-9787-EA6C12DFE644}">
      <formula1>"出来る,出来ない"</formula1>
    </dataValidation>
    <dataValidation type="list" allowBlank="1" showErrorMessage="1" sqref="J13 L13 B15" xr:uid="{C74B6FC5-DA60-4E15-91B6-ADD03E252DB8}">
      <formula1>"有り,無し"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190500</xdr:colOff>
                    <xdr:row>10</xdr:row>
                    <xdr:rowOff>12700</xdr:rowOff>
                  </from>
                  <to>
                    <xdr:col>4</xdr:col>
                    <xdr:colOff>304800</xdr:colOff>
                    <xdr:row>10</xdr:row>
                    <xdr:rowOff>241300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6</xdr:col>
                    <xdr:colOff>850900</xdr:colOff>
                    <xdr:row>10</xdr:row>
                    <xdr:rowOff>50800</xdr:rowOff>
                  </from>
                  <to>
                    <xdr:col>9</xdr:col>
                    <xdr:colOff>120650</xdr:colOff>
                    <xdr:row>10</xdr:row>
                    <xdr:rowOff>254000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06B37AD3-0C5F-47F3-B370-7CB6307D3A87}">
          <x14:formula1>
            <xm:f>'Candidate List'!$A$5:$A$20</xm:f>
          </x14:formula1>
          <xm:sqref>K2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B6A12-646F-410D-BC19-D723F9AB3B21}">
  <dimension ref="A1:Z1000"/>
  <sheetViews>
    <sheetView view="pageBreakPreview" zoomScale="74" zoomScaleNormal="100" zoomScaleSheetLayoutView="74" workbookViewId="0">
      <selection activeCell="Q14" sqref="Q14"/>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10</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セィン　レ　レ　ヌェー</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SANE LAE LAE NWE</v>
      </c>
      <c r="C7" s="107"/>
      <c r="D7" s="107"/>
      <c r="E7" s="107"/>
      <c r="F7" s="108"/>
      <c r="G7" s="106" t="s">
        <v>101</v>
      </c>
      <c r="H7" s="108"/>
      <c r="I7" s="119" t="str">
        <f>VLOOKUP($K$2,'Candidate List'!$A$6:$BV$20,19,0)</f>
        <v>N4 合格</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2000年4月16日</v>
      </c>
      <c r="C8" s="107"/>
      <c r="D8" s="107"/>
      <c r="E8" s="107"/>
      <c r="F8" s="108"/>
      <c r="G8" s="166" t="s">
        <v>52</v>
      </c>
      <c r="H8" s="130"/>
      <c r="I8" s="57">
        <f>VLOOKUP($K$2,'Candidate List'!$A$6:$BV$20,7,0)</f>
        <v>23</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Thanlyin, Yangon</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2785/22T</v>
      </c>
      <c r="M11" s="146"/>
      <c r="N11" s="146"/>
      <c r="O11" s="147"/>
      <c r="P11" s="53"/>
      <c r="Q11" s="53"/>
      <c r="R11" s="53"/>
      <c r="S11" s="53"/>
      <c r="T11" s="53"/>
      <c r="U11" s="53"/>
      <c r="V11" s="53"/>
      <c r="W11" s="53"/>
      <c r="X11" s="53"/>
      <c r="Y11" s="53"/>
      <c r="Z11" s="53"/>
    </row>
    <row r="12" spans="1:26" ht="24" customHeight="1" thickBot="1" x14ac:dyDescent="0.4">
      <c r="A12" s="61" t="s">
        <v>106</v>
      </c>
      <c r="B12" s="62"/>
      <c r="C12" s="135" t="s">
        <v>107</v>
      </c>
      <c r="D12" s="108"/>
      <c r="E12" s="145"/>
      <c r="F12" s="108"/>
      <c r="G12" s="145" t="s">
        <v>108</v>
      </c>
      <c r="H12" s="107"/>
      <c r="I12" s="148"/>
      <c r="J12" s="63"/>
      <c r="K12" s="88"/>
      <c r="L12" s="64"/>
      <c r="M12" s="87"/>
      <c r="N12" s="64"/>
      <c r="O12" s="65"/>
      <c r="P12" s="53"/>
      <c r="Q12" s="53"/>
      <c r="R12" s="53"/>
      <c r="S12" s="53"/>
      <c r="T12" s="53"/>
      <c r="U12" s="53"/>
      <c r="V12" s="53"/>
      <c r="W12" s="53"/>
      <c r="X12" s="53"/>
      <c r="Y12" s="53"/>
      <c r="Z12" s="53"/>
    </row>
    <row r="13" spans="1:26" ht="24" customHeight="1" thickBot="1" x14ac:dyDescent="0.4">
      <c r="A13" s="48" t="s">
        <v>109</v>
      </c>
      <c r="B13" s="66">
        <f>VLOOKUP($K$2,'Candidate List'!$A$6:$BV$20,10,0)</f>
        <v>160</v>
      </c>
      <c r="C13" s="128" t="s">
        <v>110</v>
      </c>
      <c r="D13" s="130"/>
      <c r="E13" s="137">
        <f>VLOOKUP($K$2,'Candidate List'!$A$6:$BV$20,11,0)</f>
        <v>37</v>
      </c>
      <c r="F13" s="122"/>
      <c r="G13" s="138" t="s">
        <v>111</v>
      </c>
      <c r="H13" s="129"/>
      <c r="I13" s="139"/>
      <c r="J13" s="140" t="s">
        <v>77</v>
      </c>
      <c r="K13" s="139"/>
      <c r="L13" s="57"/>
      <c r="M13" s="67"/>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54" t="s">
        <v>112</v>
      </c>
      <c r="B15" s="144" t="s">
        <v>113</v>
      </c>
      <c r="C15" s="107"/>
      <c r="D15" s="108"/>
      <c r="E15" s="135" t="s">
        <v>114</v>
      </c>
      <c r="F15" s="108"/>
      <c r="G15" s="119" t="s">
        <v>115</v>
      </c>
      <c r="H15" s="107"/>
      <c r="I15" s="108"/>
      <c r="J15" s="145"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B</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5 万円</v>
      </c>
      <c r="C17" s="107"/>
      <c r="D17" s="108"/>
      <c r="E17" s="135" t="s">
        <v>16</v>
      </c>
      <c r="F17" s="108"/>
      <c r="G17" s="136" t="str">
        <f>VLOOKUP($K$2,'Candidate List'!$A$6:$BV$20,21,0)</f>
        <v>日本の方と一緒に働きたいからです。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2016年</v>
      </c>
      <c r="B23" s="69" t="str">
        <f>VLOOKUP($K$2,'Candidate List'!$A$6:$BV$20,26,0)</f>
        <v>2018年</v>
      </c>
      <c r="C23" s="119" t="str">
        <f>VLOOKUP($K$2,'Candidate List'!$A$6:$BV$20,27,0)</f>
        <v>KYAUKYETWIN</v>
      </c>
      <c r="D23" s="108"/>
      <c r="E23" s="119" t="str">
        <f>VLOOKUP($K$2,'Candidate List'!$A$6:$BV$20,28,0)</f>
        <v>高校</v>
      </c>
      <c r="F23" s="108"/>
      <c r="G23" s="119" t="str">
        <f>VLOOKUP($K$2,'Candidate List'!$A$6:$BV$20,29,0)</f>
        <v>-</v>
      </c>
      <c r="H23" s="107"/>
      <c r="I23" s="107"/>
      <c r="J23" s="107"/>
      <c r="K23" s="108"/>
      <c r="L23" s="119" t="str">
        <f>VLOOKUP($K$2,'Candidate List'!$A$6:$BV$20,30,0)</f>
        <v>高校卒業</v>
      </c>
      <c r="M23" s="107"/>
      <c r="N23" s="107"/>
      <c r="O23" s="108"/>
      <c r="P23" s="53"/>
      <c r="Q23" s="53"/>
      <c r="R23" s="53"/>
      <c r="S23" s="53"/>
      <c r="T23" s="53"/>
      <c r="U23" s="53"/>
      <c r="V23" s="53"/>
      <c r="W23" s="53"/>
      <c r="X23" s="53"/>
      <c r="Y23" s="53"/>
      <c r="Z23" s="53"/>
    </row>
    <row r="24" spans="1:26" ht="24" customHeight="1" thickBot="1" x14ac:dyDescent="0.4">
      <c r="A24" s="69" t="str">
        <f>VLOOKUP($K$2,'Candidate List'!$A$6:$BV$20,31,0)</f>
        <v>2018年</v>
      </c>
      <c r="B24" s="69" t="str">
        <f>VLOOKUP($K$2,'Candidate List'!$A$6:$BV$20,32,0)</f>
        <v>2020年</v>
      </c>
      <c r="C24" s="119" t="str">
        <f>VLOOKUP($K$2,'Candidate List'!$A$6:$BV$20,33,0)</f>
        <v>EAST YANGON UNIVERSITY</v>
      </c>
      <c r="D24" s="108"/>
      <c r="E24" s="119" t="str">
        <f>VLOOKUP($K$2,'Candidate List'!$A$6:$BV$20,34,0)</f>
        <v>大学</v>
      </c>
      <c r="F24" s="108"/>
      <c r="G24" s="119" t="str">
        <f>VLOOKUP($K$2,'Candidate List'!$A$6:$BV$20,35,0)</f>
        <v>化学</v>
      </c>
      <c r="H24" s="107"/>
      <c r="I24" s="107"/>
      <c r="J24" s="107"/>
      <c r="K24" s="108"/>
      <c r="L24" s="119" t="str">
        <f>VLOOKUP($K$2,'Candidate List'!$A$6:$BV$20,36,0)</f>
        <v>大学二年生</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v>
      </c>
      <c r="B29" s="71" t="str">
        <f>VLOOKUP($K$2,'Candidate List'!$A$6:$BV$20,44,0)</f>
        <v>-</v>
      </c>
      <c r="C29" s="119" t="str">
        <f>VLOOKUP($K$2,'Candidate List'!$A$6:$BV$20,45,0)</f>
        <v>-</v>
      </c>
      <c r="D29" s="107"/>
      <c r="E29" s="107"/>
      <c r="F29" s="108"/>
      <c r="G29" s="119" t="str">
        <f>VLOOKUP($K$2,'Candidate List'!$A$6:$BV$20,46,0)</f>
        <v>-</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v>
      </c>
      <c r="B30" s="71" t="str">
        <f>VLOOKUP($K$2,'Candidate List'!$A$6:$BV$20,48,0)</f>
        <v>-</v>
      </c>
      <c r="C30" s="119" t="str">
        <f>VLOOKUP($K$2,'Candidate List'!$A$6:$BV$20,49,0)</f>
        <v>-</v>
      </c>
      <c r="D30" s="107"/>
      <c r="E30" s="107"/>
      <c r="F30" s="108"/>
      <c r="G30" s="119" t="str">
        <f>VLOOKUP($K$2,'Candidate List'!$A$6:$BV$20,50,0)</f>
        <v>-</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v>
      </c>
      <c r="B31" s="71" t="str">
        <f>VLOOKUP($K$2,'Candidate List'!$A$6:$BV$20,52,0)</f>
        <v>-</v>
      </c>
      <c r="C31" s="119" t="str">
        <f>VLOOKUP($K$2,'Candidate List'!$A$6:$BV$20,53,0)</f>
        <v>-</v>
      </c>
      <c r="D31" s="107"/>
      <c r="E31" s="107"/>
      <c r="F31" s="108"/>
      <c r="G31" s="119" t="str">
        <f>VLOOKUP($K$2,'Candidate List'!$A$6:$BV$20,54,0)</f>
        <v>-</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72" t="s">
        <v>51</v>
      </c>
      <c r="F33" s="72" t="s">
        <v>52</v>
      </c>
      <c r="G33" s="72" t="s">
        <v>53</v>
      </c>
      <c r="H33" s="72" t="s">
        <v>123</v>
      </c>
      <c r="I33" s="72"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06" t="str">
        <f>VLOOKUP($K$2,'Candidate List'!$A$6:$BV$20,55,0)</f>
        <v>U WIN NAING</v>
      </c>
      <c r="B34" s="107"/>
      <c r="C34" s="107"/>
      <c r="D34" s="108"/>
      <c r="E34" s="68" t="str">
        <f>VLOOKUP($K$2,'Candidate List'!$A$6:$BV$20,56,0)</f>
        <v>父</v>
      </c>
      <c r="F34" s="68" t="str">
        <f>VLOOKUP($K$2,'Candidate List'!$A$6:$BV$20,57,0)</f>
        <v>56才</v>
      </c>
      <c r="G34" s="73" t="str">
        <f>VLOOKUP($K$2,'Candidate List'!$A$6:$BV$20,58,0)</f>
        <v>運転手</v>
      </c>
      <c r="H34" s="69" t="s">
        <v>126</v>
      </c>
      <c r="I34" s="59"/>
      <c r="J34" s="110" t="s">
        <v>127</v>
      </c>
      <c r="K34" s="111"/>
      <c r="L34" s="116"/>
      <c r="M34" s="117"/>
      <c r="N34" s="117"/>
      <c r="O34" s="118"/>
      <c r="P34" s="53"/>
      <c r="Q34" s="53"/>
      <c r="R34" s="53"/>
      <c r="S34" s="53"/>
      <c r="T34" s="53"/>
      <c r="U34" s="53"/>
      <c r="V34" s="53"/>
      <c r="W34" s="53"/>
      <c r="X34" s="53"/>
      <c r="Y34" s="53"/>
      <c r="Z34" s="53"/>
    </row>
    <row r="35" spans="1:26" ht="34" customHeight="1" thickBot="1" x14ac:dyDescent="0.4">
      <c r="A35" s="106" t="str">
        <f>VLOOKUP($K$2,'Candidate List'!$A$6:$BV$20,59,0)</f>
        <v>DAW TIN TIN NWE</v>
      </c>
      <c r="B35" s="107"/>
      <c r="C35" s="107"/>
      <c r="D35" s="108"/>
      <c r="E35" s="68" t="str">
        <f>VLOOKUP($K$2,'Candidate List'!$A$6:$BV$20,60,0)</f>
        <v>母</v>
      </c>
      <c r="F35" s="68" t="str">
        <f>VLOOKUP($K$2,'Candidate List'!$A$6:$BV$20,61,0)</f>
        <v>55 才</v>
      </c>
      <c r="G35" s="73" t="str">
        <f>VLOOKUP($K$2,'Candidate List'!$A$6:$BV$20,62,0)</f>
        <v>無職</v>
      </c>
      <c r="H35" s="69" t="s">
        <v>126</v>
      </c>
      <c r="I35" s="85"/>
      <c r="J35" s="106" t="s">
        <v>132</v>
      </c>
      <c r="K35" s="109"/>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06" t="str">
        <f>VLOOKUP($K$2,'Candidate List'!$A$6:$BV$20,63,0)</f>
        <v>ZAW HTET PAING</v>
      </c>
      <c r="B36" s="107"/>
      <c r="C36" s="107"/>
      <c r="D36" s="108"/>
      <c r="E36" s="68" t="str">
        <f>VLOOKUP($K$2,'Candidate List'!$A$6:$BV$20,64,0)</f>
        <v>兄</v>
      </c>
      <c r="F36" s="68" t="str">
        <f>VLOOKUP($K$2,'Candidate List'!$A$6:$BV$20,65,0)</f>
        <v>31才</v>
      </c>
      <c r="G36" s="73" t="str">
        <f>VLOOKUP($K$2,'Candidate List'!$A$6:$BV$20,66,0)</f>
        <v>船乗</v>
      </c>
      <c r="H36" s="69" t="s">
        <v>126</v>
      </c>
      <c r="I36" s="69"/>
      <c r="J36" s="106" t="s">
        <v>133</v>
      </c>
      <c r="K36" s="109"/>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06" t="str">
        <f>VLOOKUP($K$2,'Candidate List'!$A$6:$BV$20,67,0)</f>
        <v>-</v>
      </c>
      <c r="B37" s="107"/>
      <c r="C37" s="107"/>
      <c r="D37" s="108"/>
      <c r="E37" s="68" t="str">
        <f>VLOOKUP($K$2,'Candidate List'!$A$6:$BV$20,68,0)</f>
        <v>-</v>
      </c>
      <c r="F37" s="68" t="str">
        <f>VLOOKUP($K$2,'Candidate List'!$A$6:$BV$20,69,0)</f>
        <v>-</v>
      </c>
      <c r="G37" s="73" t="str">
        <f>VLOOKUP($K$2,'Candidate List'!$A$6:$BV$20,70,0)</f>
        <v>-</v>
      </c>
      <c r="H37" s="69"/>
      <c r="I37" s="82"/>
      <c r="J37" s="106" t="s">
        <v>134</v>
      </c>
      <c r="K37" s="109"/>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06" t="str">
        <f>VLOOKUP($K$2,'Candidate List'!$A$6:$BV$20,71,0)</f>
        <v>-</v>
      </c>
      <c r="B38" s="107"/>
      <c r="C38" s="107"/>
      <c r="D38" s="108"/>
      <c r="E38" s="68" t="str">
        <f>VLOOKUP($K$2,'Candidate List'!$A$6:$BV$20,72,0)</f>
        <v>-</v>
      </c>
      <c r="F38" s="68" t="str">
        <f>VLOOKUP($K$2,'Candidate List'!$A$6:$BV$20,73,0)</f>
        <v>-</v>
      </c>
      <c r="G38" s="73" t="str">
        <f>VLOOKUP($K$2,'Candidate List'!$A$6:$BV$20,74,0)</f>
        <v>-</v>
      </c>
      <c r="H38" s="69"/>
      <c r="I38" s="82"/>
      <c r="J38" s="106" t="s">
        <v>135</v>
      </c>
      <c r="K38" s="109"/>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1" priority="1" operator="equal">
      <formula>""</formula>
    </cfRule>
  </conditionalFormatting>
  <conditionalFormatting sqref="J13:K13 G15:I15">
    <cfRule type="cellIs" dxfId="0" priority="2" operator="equal">
      <formula>""</formula>
    </cfRule>
  </conditionalFormatting>
  <dataValidations count="3">
    <dataValidation type="list" allowBlank="1" showErrorMessage="1" sqref="J13 L13 B15" xr:uid="{965BB0D8-3F96-462D-B0B3-C24948461E23}">
      <formula1>"有り,無し"</formula1>
    </dataValidation>
    <dataValidation type="list" allowBlank="1" showErrorMessage="1" sqref="G15" xr:uid="{1F17B6D3-B6DC-4CCE-A5AF-57AE61CD2CBA}">
      <formula1>"出来る,出来ない"</formula1>
    </dataValidation>
    <dataValidation type="list" allowBlank="1" showInputMessage="1" showErrorMessage="1" sqref="M33" xr:uid="{88F2F243-69DE-4828-AA1F-1E6B28DB5198}">
      <formula1>"有り, 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190500</xdr:colOff>
                    <xdr:row>10</xdr:row>
                    <xdr:rowOff>12700</xdr:rowOff>
                  </from>
                  <to>
                    <xdr:col>4</xdr:col>
                    <xdr:colOff>311150</xdr:colOff>
                    <xdr:row>10</xdr:row>
                    <xdr:rowOff>241300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6</xdr:col>
                    <xdr:colOff>850900</xdr:colOff>
                    <xdr:row>10</xdr:row>
                    <xdr:rowOff>50800</xdr:rowOff>
                  </from>
                  <to>
                    <xdr:col>9</xdr:col>
                    <xdr:colOff>120650</xdr:colOff>
                    <xdr:row>10</xdr:row>
                    <xdr:rowOff>260350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EEE59ABF-1DEF-41A0-94AD-56FF988229F9}">
          <x14:formula1>
            <xm:f>'Candidate List'!$A$5:$A$20</xm:f>
          </x14:formula1>
          <xm:sqref>K2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8D81E-192E-40A0-BF78-0AC67C13B974}">
  <dimension ref="A1:Z1000"/>
  <sheetViews>
    <sheetView view="pageBreakPreview" zoomScale="80" zoomScaleNormal="100" zoomScaleSheetLayoutView="80" workbookViewId="0">
      <selection activeCell="S7" sqref="S7"/>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1</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カィン ジン　テー</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KHAING ZIN HTAY</v>
      </c>
      <c r="C7" s="107"/>
      <c r="D7" s="107"/>
      <c r="E7" s="107"/>
      <c r="F7" s="108"/>
      <c r="G7" s="106" t="s">
        <v>101</v>
      </c>
      <c r="H7" s="108"/>
      <c r="I7" s="119" t="str">
        <f>VLOOKUP($K$2,'Candidate List'!$A$6:$BV$20,19,0)</f>
        <v>JFT A2</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2001年8月12日</v>
      </c>
      <c r="C8" s="107"/>
      <c r="D8" s="107"/>
      <c r="E8" s="107"/>
      <c r="F8" s="108"/>
      <c r="G8" s="166" t="s">
        <v>52</v>
      </c>
      <c r="H8" s="130"/>
      <c r="I8" s="57">
        <f>VLOOKUP($K$2,'Candidate List'!$A$6:$BV$20,7,0)</f>
        <v>22</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Aungkhaymar Street, Thamine, Yangon</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3222/23T</v>
      </c>
      <c r="M11" s="146"/>
      <c r="N11" s="146"/>
      <c r="O11" s="147"/>
      <c r="P11" s="53"/>
      <c r="Q11" s="53"/>
      <c r="R11" s="53"/>
      <c r="S11" s="53"/>
      <c r="T11" s="53"/>
      <c r="U11" s="53"/>
      <c r="V11" s="53"/>
      <c r="W11" s="53"/>
      <c r="X11" s="53"/>
      <c r="Y11" s="53"/>
      <c r="Z11" s="53"/>
    </row>
    <row r="12" spans="1:26" ht="24" customHeight="1" thickBot="1" x14ac:dyDescent="0.4">
      <c r="A12" s="61" t="s">
        <v>106</v>
      </c>
      <c r="B12" s="62"/>
      <c r="C12" s="135" t="s">
        <v>107</v>
      </c>
      <c r="D12" s="108"/>
      <c r="E12" s="145"/>
      <c r="F12" s="108"/>
      <c r="G12" s="145" t="s">
        <v>108</v>
      </c>
      <c r="H12" s="107"/>
      <c r="I12" s="148"/>
      <c r="J12" s="87"/>
      <c r="K12" s="88"/>
      <c r="L12" s="89"/>
      <c r="M12" s="87"/>
      <c r="N12" s="89"/>
      <c r="O12" s="65"/>
      <c r="P12" s="53"/>
      <c r="Q12" s="53"/>
      <c r="R12" s="53"/>
      <c r="S12" s="53"/>
      <c r="T12" s="53"/>
      <c r="U12" s="53"/>
      <c r="V12" s="53"/>
      <c r="W12" s="53"/>
      <c r="X12" s="53"/>
      <c r="Y12" s="53"/>
      <c r="Z12" s="53"/>
    </row>
    <row r="13" spans="1:26" ht="24" customHeight="1" thickBot="1" x14ac:dyDescent="0.4">
      <c r="A13" s="48" t="s">
        <v>109</v>
      </c>
      <c r="B13" s="66">
        <f>VLOOKUP($K$2,'Candidate List'!$A$6:$BV$20,10,0)</f>
        <v>151</v>
      </c>
      <c r="C13" s="128" t="s">
        <v>110</v>
      </c>
      <c r="D13" s="130"/>
      <c r="E13" s="137">
        <f>VLOOKUP($K$2,'Candidate List'!$A$6:$BV$20,11,0)</f>
        <v>43</v>
      </c>
      <c r="F13" s="122"/>
      <c r="G13" s="138" t="s">
        <v>111</v>
      </c>
      <c r="H13" s="129"/>
      <c r="I13" s="139"/>
      <c r="J13" s="140" t="s">
        <v>77</v>
      </c>
      <c r="K13" s="139"/>
      <c r="L13" s="57"/>
      <c r="M13" s="67"/>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54" t="s">
        <v>112</v>
      </c>
      <c r="B15" s="144" t="s">
        <v>113</v>
      </c>
      <c r="C15" s="107"/>
      <c r="D15" s="108"/>
      <c r="E15" s="135" t="s">
        <v>114</v>
      </c>
      <c r="F15" s="108"/>
      <c r="G15" s="119" t="s">
        <v>115</v>
      </c>
      <c r="H15" s="107"/>
      <c r="I15" s="108"/>
      <c r="J15" s="145"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O</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4 万円</v>
      </c>
      <c r="C17" s="107"/>
      <c r="D17" s="108"/>
      <c r="E17" s="135" t="s">
        <v>16</v>
      </c>
      <c r="F17" s="108"/>
      <c r="G17" s="136" t="str">
        <f>VLOOKUP($K$2,'Candidate List'!$A$6:$BV$20,21,0)</f>
        <v>私の夢の国である日本に働きたいからです。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2016年</v>
      </c>
      <c r="B23" s="69" t="str">
        <f>VLOOKUP($K$2,'Candidate List'!$A$6:$BV$20,26,0)</f>
        <v>2018年</v>
      </c>
      <c r="C23" s="119" t="str">
        <f>VLOOKUP($K$2,'Candidate List'!$A$6:$BV$20,27,0)</f>
        <v>TAUNGPYONE</v>
      </c>
      <c r="D23" s="108"/>
      <c r="E23" s="119" t="str">
        <f>VLOOKUP($K$2,'Candidate List'!$A$6:$BV$20,28,0)</f>
        <v>高校</v>
      </c>
      <c r="F23" s="108"/>
      <c r="G23" s="119" t="str">
        <f>VLOOKUP($K$2,'Candidate List'!$A$6:$BV$20,29,0)</f>
        <v>-</v>
      </c>
      <c r="H23" s="107"/>
      <c r="I23" s="107"/>
      <c r="J23" s="107"/>
      <c r="K23" s="108"/>
      <c r="L23" s="119" t="str">
        <f>VLOOKUP($K$2,'Candidate List'!$A$6:$BV$20,30,0)</f>
        <v>高校で中退</v>
      </c>
      <c r="M23" s="107"/>
      <c r="N23" s="107"/>
      <c r="O23" s="108"/>
      <c r="P23" s="53"/>
      <c r="Q23" s="53"/>
      <c r="R23" s="53"/>
      <c r="S23" s="53"/>
      <c r="T23" s="53"/>
      <c r="U23" s="53"/>
      <c r="V23" s="53"/>
      <c r="W23" s="53"/>
      <c r="X23" s="53"/>
      <c r="Y23" s="53"/>
      <c r="Z23" s="53"/>
    </row>
    <row r="24" spans="1:26" ht="24.5" customHeight="1" thickBot="1" x14ac:dyDescent="0.4">
      <c r="A24" s="69" t="str">
        <f>VLOOKUP($K$2,'Candidate List'!$A$6:$BV$20,31,0)</f>
        <v>-</v>
      </c>
      <c r="B24" s="69" t="str">
        <f>VLOOKUP($K$2,'Candidate List'!$A$6:$BV$20,32,0)</f>
        <v>-</v>
      </c>
      <c r="C24" s="126" t="str">
        <f>VLOOKUP($K$2,'Candidate List'!$A$6:$BV$20,33,0)</f>
        <v>-</v>
      </c>
      <c r="D24" s="127"/>
      <c r="E24" s="119" t="str">
        <f>VLOOKUP($K$2,'Candidate List'!$A$6:$BV$20,34,0)</f>
        <v>-</v>
      </c>
      <c r="F24" s="108"/>
      <c r="G24" s="119" t="str">
        <f>VLOOKUP($K$2,'Candidate List'!$A$6:$BV$20,35,0)</f>
        <v>-</v>
      </c>
      <c r="H24" s="107"/>
      <c r="I24" s="107"/>
      <c r="J24" s="107"/>
      <c r="K24" s="108"/>
      <c r="L24" s="119" t="str">
        <f>VLOOKUP($K$2,'Candidate List'!$A$6:$BV$20,36,0)</f>
        <v>-</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2020年</v>
      </c>
      <c r="B29" s="71" t="str">
        <f>VLOOKUP($K$2,'Candidate List'!$A$6:$BV$20,44,0)</f>
        <v>2022年</v>
      </c>
      <c r="C29" s="119" t="str">
        <f>VLOOKUP($K$2,'Candidate List'!$A$6:$BV$20,45,0)</f>
        <v xml:space="preserve">MAY MAY </v>
      </c>
      <c r="D29" s="107"/>
      <c r="E29" s="107"/>
      <c r="F29" s="108"/>
      <c r="G29" s="119" t="str">
        <f>VLOOKUP($K$2,'Candidate List'!$A$6:$BV$20,46,0)</f>
        <v>ジュース製造工場</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工場員</v>
      </c>
      <c r="B30" s="71" t="str">
        <f>VLOOKUP($K$2,'Candidate List'!$A$6:$BV$20,48,0)</f>
        <v>-</v>
      </c>
      <c r="C30" s="119" t="str">
        <f>VLOOKUP($K$2,'Candidate List'!$A$6:$BV$20,49,0)</f>
        <v>-</v>
      </c>
      <c r="D30" s="107"/>
      <c r="E30" s="107"/>
      <c r="F30" s="108"/>
      <c r="G30" s="119" t="str">
        <f>VLOOKUP($K$2,'Candidate List'!$A$6:$BV$20,50,0)</f>
        <v>-</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v>
      </c>
      <c r="B31" s="71" t="str">
        <f>VLOOKUP($K$2,'Candidate List'!$A$6:$BV$20,52,0)</f>
        <v>-</v>
      </c>
      <c r="C31" s="119" t="str">
        <f>VLOOKUP($K$2,'Candidate List'!$A$6:$BV$20,53,0)</f>
        <v>-</v>
      </c>
      <c r="D31" s="107"/>
      <c r="E31" s="107"/>
      <c r="F31" s="108"/>
      <c r="G31" s="119" t="str">
        <f>VLOOKUP($K$2,'Candidate List'!$A$6:$BV$20,54,0)</f>
        <v>-</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72" t="s">
        <v>51</v>
      </c>
      <c r="F33" s="72" t="s">
        <v>52</v>
      </c>
      <c r="G33" s="72" t="s">
        <v>53</v>
      </c>
      <c r="H33" s="72" t="s">
        <v>123</v>
      </c>
      <c r="I33" s="72"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06" t="str">
        <f>VLOOKUP($K$2,'Candidate List'!$A$6:$BV$20,55,0)</f>
        <v>U MYINT NAING</v>
      </c>
      <c r="B34" s="107"/>
      <c r="C34" s="107"/>
      <c r="D34" s="108"/>
      <c r="E34" s="68" t="str">
        <f>VLOOKUP($K$2,'Candidate List'!$A$6:$BV$20,56,0)</f>
        <v>父</v>
      </c>
      <c r="F34" s="68" t="str">
        <f>VLOOKUP($K$2,'Candidate List'!$A$6:$BV$20,57,0)</f>
        <v>51 才</v>
      </c>
      <c r="G34" s="73" t="str">
        <f>VLOOKUP($K$2,'Candidate List'!$A$6:$BV$20,58,0)</f>
        <v>農業</v>
      </c>
      <c r="H34" s="69" t="s">
        <v>126</v>
      </c>
      <c r="I34" s="59"/>
      <c r="J34" s="110" t="s">
        <v>127</v>
      </c>
      <c r="K34" s="111"/>
      <c r="L34" s="116"/>
      <c r="M34" s="117"/>
      <c r="N34" s="117"/>
      <c r="O34" s="118"/>
      <c r="P34" s="53"/>
      <c r="Q34" s="53"/>
      <c r="R34" s="53"/>
      <c r="S34" s="53"/>
      <c r="T34" s="53"/>
      <c r="U34" s="53"/>
      <c r="V34" s="53"/>
      <c r="W34" s="53"/>
      <c r="X34" s="53"/>
      <c r="Y34" s="53"/>
      <c r="Z34" s="53"/>
    </row>
    <row r="35" spans="1:26" ht="34" customHeight="1" thickBot="1" x14ac:dyDescent="0.4">
      <c r="A35" s="106" t="str">
        <f>VLOOKUP($K$2,'Candidate List'!$A$6:$BV$20,59,0)</f>
        <v>DAW KHIN SWE</v>
      </c>
      <c r="B35" s="107"/>
      <c r="C35" s="107"/>
      <c r="D35" s="108"/>
      <c r="E35" s="68" t="str">
        <f>VLOOKUP($K$2,'Candidate List'!$A$6:$BV$20,60,0)</f>
        <v>母</v>
      </c>
      <c r="F35" s="68" t="str">
        <f>VLOOKUP($K$2,'Candidate List'!$A$6:$BV$20,61,0)</f>
        <v>60 才</v>
      </c>
      <c r="G35" s="73" t="str">
        <f>VLOOKUP($K$2,'Candidate List'!$A$6:$BV$20,62,0)</f>
        <v>無職</v>
      </c>
      <c r="H35" s="69" t="s">
        <v>126</v>
      </c>
      <c r="I35" s="85"/>
      <c r="J35" s="106" t="s">
        <v>132</v>
      </c>
      <c r="K35" s="109"/>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06" t="str">
        <f>VLOOKUP($K$2,'Candidate List'!$A$6:$BV$20,63,0)</f>
        <v>AUNG KYAW OO</v>
      </c>
      <c r="B36" s="107"/>
      <c r="C36" s="107"/>
      <c r="D36" s="108"/>
      <c r="E36" s="68" t="str">
        <f>VLOOKUP($K$2,'Candidate List'!$A$6:$BV$20,64,0)</f>
        <v>兄</v>
      </c>
      <c r="F36" s="68" t="str">
        <f>VLOOKUP($K$2,'Candidate List'!$A$6:$BV$20,65,0)</f>
        <v>28才</v>
      </c>
      <c r="G36" s="73" t="str">
        <f>VLOOKUP($K$2,'Candidate List'!$A$6:$BV$20,66,0)</f>
        <v>農業</v>
      </c>
      <c r="H36" s="69" t="s">
        <v>126</v>
      </c>
      <c r="I36" s="69"/>
      <c r="J36" s="106" t="s">
        <v>133</v>
      </c>
      <c r="K36" s="109"/>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06" t="str">
        <f>VLOOKUP($K$2,'Candidate List'!$A$6:$BV$20,67,0)</f>
        <v>KHAING ZIN WIN</v>
      </c>
      <c r="B37" s="107"/>
      <c r="C37" s="107"/>
      <c r="D37" s="108"/>
      <c r="E37" s="68" t="str">
        <f>VLOOKUP($K$2,'Candidate List'!$A$6:$BV$20,68,0)</f>
        <v>姉</v>
      </c>
      <c r="F37" s="68" t="str">
        <f>VLOOKUP($K$2,'Candidate List'!$A$6:$BV$20,69,0)</f>
        <v>23才</v>
      </c>
      <c r="G37" s="73" t="str">
        <f>VLOOKUP($K$2,'Candidate List'!$A$6:$BV$20,70,0)</f>
        <v>農業</v>
      </c>
      <c r="H37" s="69"/>
      <c r="I37" s="82"/>
      <c r="J37" s="106" t="s">
        <v>134</v>
      </c>
      <c r="K37" s="109"/>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06" t="str">
        <f>VLOOKUP($K$2,'Candidate List'!$A$6:$BV$20,71,0)</f>
        <v>-</v>
      </c>
      <c r="B38" s="107"/>
      <c r="C38" s="107"/>
      <c r="D38" s="108"/>
      <c r="E38" s="68" t="str">
        <f>VLOOKUP($K$2,'Candidate List'!$A$6:$BV$20,72,0)</f>
        <v>-</v>
      </c>
      <c r="F38" s="68" t="str">
        <f>VLOOKUP($K$2,'Candidate List'!$A$6:$BV$20,73,0)</f>
        <v>-</v>
      </c>
      <c r="G38" s="73" t="str">
        <f>VLOOKUP($K$2,'Candidate List'!$A$6:$BV$20,74,0)</f>
        <v>-</v>
      </c>
      <c r="H38" s="69"/>
      <c r="I38" s="82"/>
      <c r="J38" s="106" t="s">
        <v>135</v>
      </c>
      <c r="K38" s="109"/>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19" priority="1" operator="equal">
      <formula>""</formula>
    </cfRule>
  </conditionalFormatting>
  <conditionalFormatting sqref="J13:K13 G15:I15">
    <cfRule type="cellIs" dxfId="18" priority="2" operator="equal">
      <formula>""</formula>
    </cfRule>
  </conditionalFormatting>
  <dataValidations count="3">
    <dataValidation type="list" allowBlank="1" showInputMessage="1" showErrorMessage="1" sqref="M33" xr:uid="{F0420321-9BA8-4F24-86FB-3201A799CF71}">
      <formula1>"有り, 無し"</formula1>
    </dataValidation>
    <dataValidation type="list" allowBlank="1" showErrorMessage="1" sqref="G15" xr:uid="{3519C53C-BD3B-4286-BEDB-1B7F87BFC886}">
      <formula1>"出来る,出来ない"</formula1>
    </dataValidation>
    <dataValidation type="list" allowBlank="1" showErrorMessage="1" sqref="J13 L13 B15" xr:uid="{31691B2C-60CC-4890-A9F0-AFF987F1FBA5}">
      <formula1>"有り,無し"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190500</xdr:colOff>
                    <xdr:row>10</xdr:row>
                    <xdr:rowOff>12700</xdr:rowOff>
                  </from>
                  <to>
                    <xdr:col>4</xdr:col>
                    <xdr:colOff>304800</xdr:colOff>
                    <xdr:row>10</xdr:row>
                    <xdr:rowOff>241300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6</xdr:col>
                    <xdr:colOff>850900</xdr:colOff>
                    <xdr:row>10</xdr:row>
                    <xdr:rowOff>50800</xdr:rowOff>
                  </from>
                  <to>
                    <xdr:col>9</xdr:col>
                    <xdr:colOff>120650</xdr:colOff>
                    <xdr:row>10</xdr:row>
                    <xdr:rowOff>254000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DFCCA850-B1FE-4DC8-8D29-242F78015373}">
          <x14:formula1>
            <xm:f>'Candidate List'!$A$5:$A$20</xm:f>
          </x14:formula1>
          <xm:sqref>K2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998C0-19FD-40A4-98AF-467A5B217E55}">
  <dimension ref="A1:Z1000"/>
  <sheetViews>
    <sheetView view="pageBreakPreview" zoomScale="51" zoomScaleNormal="100" zoomScaleSheetLayoutView="51" workbookViewId="0">
      <selection sqref="A1:J3"/>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2</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テッ　ウェイ　ソー</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THET WAI SOE</v>
      </c>
      <c r="C7" s="107"/>
      <c r="D7" s="107"/>
      <c r="E7" s="107"/>
      <c r="F7" s="108"/>
      <c r="G7" s="106" t="s">
        <v>101</v>
      </c>
      <c r="H7" s="108"/>
      <c r="I7" s="119" t="str">
        <f>VLOOKUP($K$2,'Candidate List'!$A$6:$BV$20,19,0)</f>
        <v>N4 合格</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2000年7月16日</v>
      </c>
      <c r="C8" s="107"/>
      <c r="D8" s="107"/>
      <c r="E8" s="107"/>
      <c r="F8" s="108"/>
      <c r="G8" s="166" t="s">
        <v>52</v>
      </c>
      <c r="H8" s="130"/>
      <c r="I8" s="57">
        <f>VLOOKUP($K$2,'Candidate List'!$A$6:$BV$20,7,0)</f>
        <v>23</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Aungkhaymar Street, Thamine, Yangon</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3221/23T</v>
      </c>
      <c r="M11" s="146"/>
      <c r="N11" s="146"/>
      <c r="O11" s="147"/>
      <c r="P11" s="53"/>
      <c r="Q11" s="53"/>
      <c r="R11" s="53"/>
      <c r="S11" s="53"/>
      <c r="T11" s="53"/>
      <c r="U11" s="53"/>
      <c r="V11" s="53"/>
      <c r="W11" s="53"/>
      <c r="X11" s="53"/>
      <c r="Y11" s="53"/>
      <c r="Z11" s="53"/>
    </row>
    <row r="12" spans="1:26" ht="24" customHeight="1" thickBot="1" x14ac:dyDescent="0.4">
      <c r="A12" s="59" t="s">
        <v>106</v>
      </c>
      <c r="B12" s="90"/>
      <c r="C12" s="168" t="s">
        <v>107</v>
      </c>
      <c r="D12" s="108"/>
      <c r="E12" s="169"/>
      <c r="F12" s="108"/>
      <c r="G12" s="169" t="s">
        <v>108</v>
      </c>
      <c r="H12" s="107"/>
      <c r="I12" s="148"/>
      <c r="J12" s="87"/>
      <c r="K12" s="88"/>
      <c r="L12" s="89"/>
      <c r="M12" s="87"/>
      <c r="N12" s="89"/>
      <c r="O12" s="65"/>
      <c r="P12" s="53"/>
      <c r="Q12" s="53"/>
      <c r="R12" s="53"/>
      <c r="S12" s="53"/>
      <c r="T12" s="53"/>
      <c r="U12" s="53"/>
      <c r="V12" s="53"/>
      <c r="W12" s="53"/>
      <c r="X12" s="53"/>
      <c r="Y12" s="53"/>
      <c r="Z12" s="53"/>
    </row>
    <row r="13" spans="1:26" ht="24" customHeight="1" thickBot="1" x14ac:dyDescent="0.4">
      <c r="A13" s="48" t="s">
        <v>109</v>
      </c>
      <c r="B13" s="66">
        <f>VLOOKUP($K$2,'Candidate List'!$A$6:$BV$20,10,0)</f>
        <v>162</v>
      </c>
      <c r="C13" s="128" t="s">
        <v>110</v>
      </c>
      <c r="D13" s="130"/>
      <c r="E13" s="137">
        <f>VLOOKUP($K$2,'Candidate List'!$A$6:$BV$20,11,0)</f>
        <v>49</v>
      </c>
      <c r="F13" s="122"/>
      <c r="G13" s="138" t="s">
        <v>111</v>
      </c>
      <c r="H13" s="129"/>
      <c r="I13" s="139"/>
      <c r="J13" s="140" t="s">
        <v>77</v>
      </c>
      <c r="K13" s="139"/>
      <c r="L13" s="57"/>
      <c r="M13" s="67"/>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54" t="s">
        <v>112</v>
      </c>
      <c r="B15" s="144" t="s">
        <v>113</v>
      </c>
      <c r="C15" s="107"/>
      <c r="D15" s="108"/>
      <c r="E15" s="135" t="s">
        <v>114</v>
      </c>
      <c r="F15" s="108"/>
      <c r="G15" s="119" t="s">
        <v>115</v>
      </c>
      <c r="H15" s="107"/>
      <c r="I15" s="108"/>
      <c r="J15" s="145"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O</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5 万円</v>
      </c>
      <c r="C17" s="107"/>
      <c r="D17" s="108"/>
      <c r="E17" s="135" t="s">
        <v>16</v>
      </c>
      <c r="F17" s="108"/>
      <c r="G17" s="136" t="str">
        <f>VLOOKUP($K$2,'Candidate List'!$A$6:$BV$20,21,0)</f>
        <v>日本の方と一緒に働きたいからです。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2015年</v>
      </c>
      <c r="B23" s="69" t="str">
        <f>VLOOKUP($K$2,'Candidate List'!$A$6:$BV$20,26,0)</f>
        <v>2016年</v>
      </c>
      <c r="C23" s="119" t="str">
        <f>VLOOKUP($K$2,'Candidate List'!$A$6:$BV$20,27,0)</f>
        <v>Pale</v>
      </c>
      <c r="D23" s="108"/>
      <c r="E23" s="119" t="str">
        <f>VLOOKUP($K$2,'Candidate List'!$A$6:$BV$20,28,0)</f>
        <v>高校</v>
      </c>
      <c r="F23" s="108"/>
      <c r="G23" s="119" t="str">
        <f>VLOOKUP($K$2,'Candidate List'!$A$6:$BV$20,29,0)</f>
        <v>-</v>
      </c>
      <c r="H23" s="107"/>
      <c r="I23" s="107"/>
      <c r="J23" s="107"/>
      <c r="K23" s="108"/>
      <c r="L23" s="119" t="str">
        <f>VLOOKUP($K$2,'Candidate List'!$A$6:$BV$20,30,0)</f>
        <v>高校卒業</v>
      </c>
      <c r="M23" s="107"/>
      <c r="N23" s="107"/>
      <c r="O23" s="108"/>
      <c r="P23" s="53"/>
      <c r="Q23" s="53"/>
      <c r="R23" s="53"/>
      <c r="S23" s="53"/>
      <c r="T23" s="53"/>
      <c r="U23" s="53"/>
      <c r="V23" s="53"/>
      <c r="W23" s="53"/>
      <c r="X23" s="53"/>
      <c r="Y23" s="53"/>
      <c r="Z23" s="53"/>
    </row>
    <row r="24" spans="1:26" ht="24.5" customHeight="1" thickBot="1" x14ac:dyDescent="0.4">
      <c r="A24" s="69" t="str">
        <f>VLOOKUP($K$2,'Candidate List'!$A$6:$BV$20,31,0)</f>
        <v>2016年</v>
      </c>
      <c r="B24" s="69" t="str">
        <f>VLOOKUP($K$2,'Candidate List'!$A$6:$BV$20,32,0)</f>
        <v>2020年</v>
      </c>
      <c r="C24" s="126" t="str">
        <f>VLOOKUP($K$2,'Candidate List'!$A$6:$BV$20,33,0)</f>
        <v>MONWA UNIVERSITY</v>
      </c>
      <c r="D24" s="127"/>
      <c r="E24" s="119" t="str">
        <f>VLOOKUP($K$2,'Candidate List'!$A$6:$BV$20,34,0)</f>
        <v>大学</v>
      </c>
      <c r="F24" s="108"/>
      <c r="G24" s="119" t="str">
        <f>VLOOKUP($K$2,'Candidate List'!$A$6:$BV$20,35,0)</f>
        <v>英語</v>
      </c>
      <c r="H24" s="107"/>
      <c r="I24" s="107"/>
      <c r="J24" s="107"/>
      <c r="K24" s="108"/>
      <c r="L24" s="119" t="str">
        <f>VLOOKUP($K$2,'Candidate List'!$A$6:$BV$20,36,0)</f>
        <v>大学4年生</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v>
      </c>
      <c r="B29" s="71" t="str">
        <f>VLOOKUP($K$2,'Candidate List'!$A$6:$BV$20,44,0)</f>
        <v>-</v>
      </c>
      <c r="C29" s="119" t="str">
        <f>VLOOKUP($K$2,'Candidate List'!$A$6:$BV$20,45,0)</f>
        <v>-</v>
      </c>
      <c r="D29" s="107"/>
      <c r="E29" s="107"/>
      <c r="F29" s="108"/>
      <c r="G29" s="119" t="str">
        <f>VLOOKUP($K$2,'Candidate List'!$A$6:$BV$20,46,0)</f>
        <v>-</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v>
      </c>
      <c r="B30" s="71" t="str">
        <f>VLOOKUP($K$2,'Candidate List'!$A$6:$BV$20,48,0)</f>
        <v>-</v>
      </c>
      <c r="C30" s="119" t="str">
        <f>VLOOKUP($K$2,'Candidate List'!$A$6:$BV$20,49,0)</f>
        <v>-</v>
      </c>
      <c r="D30" s="107"/>
      <c r="E30" s="107"/>
      <c r="F30" s="108"/>
      <c r="G30" s="119" t="str">
        <f>VLOOKUP($K$2,'Candidate List'!$A$6:$BV$20,50,0)</f>
        <v>-</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v>
      </c>
      <c r="B31" s="71" t="str">
        <f>VLOOKUP($K$2,'Candidate List'!$A$6:$BV$20,52,0)</f>
        <v>-</v>
      </c>
      <c r="C31" s="119" t="str">
        <f>VLOOKUP($K$2,'Candidate List'!$A$6:$BV$20,53,0)</f>
        <v>-</v>
      </c>
      <c r="D31" s="107"/>
      <c r="E31" s="107"/>
      <c r="F31" s="108"/>
      <c r="G31" s="119" t="str">
        <f>VLOOKUP($K$2,'Candidate List'!$A$6:$BV$20,54,0)</f>
        <v>-</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72" t="s">
        <v>51</v>
      </c>
      <c r="F33" s="72" t="s">
        <v>52</v>
      </c>
      <c r="G33" s="72" t="s">
        <v>53</v>
      </c>
      <c r="H33" s="72" t="s">
        <v>123</v>
      </c>
      <c r="I33" s="72"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06" t="str">
        <f>VLOOKUP($K$2,'Candidate List'!$A$6:$BV$20,55,0)</f>
        <v>U THET TUN</v>
      </c>
      <c r="B34" s="107"/>
      <c r="C34" s="107"/>
      <c r="D34" s="108"/>
      <c r="E34" s="68" t="str">
        <f>VLOOKUP($K$2,'Candidate List'!$A$6:$BV$20,56,0)</f>
        <v>父</v>
      </c>
      <c r="F34" s="68" t="str">
        <f>VLOOKUP($K$2,'Candidate List'!$A$6:$BV$20,57,0)</f>
        <v>50 才</v>
      </c>
      <c r="G34" s="73" t="str">
        <f>VLOOKUP($K$2,'Candidate List'!$A$6:$BV$20,58,0)</f>
        <v>小売業</v>
      </c>
      <c r="H34" s="69" t="s">
        <v>126</v>
      </c>
      <c r="I34" s="59"/>
      <c r="J34" s="110" t="s">
        <v>127</v>
      </c>
      <c r="K34" s="111"/>
      <c r="L34" s="116"/>
      <c r="M34" s="117"/>
      <c r="N34" s="117"/>
      <c r="O34" s="118"/>
      <c r="P34" s="53"/>
      <c r="Q34" s="53"/>
      <c r="R34" s="53"/>
      <c r="S34" s="53"/>
      <c r="T34" s="53"/>
      <c r="U34" s="53"/>
      <c r="V34" s="53"/>
      <c r="W34" s="53"/>
      <c r="X34" s="53"/>
      <c r="Y34" s="53"/>
      <c r="Z34" s="53"/>
    </row>
    <row r="35" spans="1:26" ht="34" customHeight="1" thickBot="1" x14ac:dyDescent="0.4">
      <c r="A35" s="106" t="str">
        <f>VLOOKUP($K$2,'Candidate List'!$A$6:$BV$20,59,0)</f>
        <v>DAW HTAY WAI</v>
      </c>
      <c r="B35" s="107"/>
      <c r="C35" s="107"/>
      <c r="D35" s="108"/>
      <c r="E35" s="68" t="str">
        <f>VLOOKUP($K$2,'Candidate List'!$A$6:$BV$20,60,0)</f>
        <v>母</v>
      </c>
      <c r="F35" s="68" t="str">
        <f>VLOOKUP($K$2,'Candidate List'!$A$6:$BV$20,61,0)</f>
        <v>50 才</v>
      </c>
      <c r="G35" s="73" t="str">
        <f>VLOOKUP($K$2,'Candidate List'!$A$6:$BV$20,62,0)</f>
        <v>無職</v>
      </c>
      <c r="H35" s="69" t="s">
        <v>126</v>
      </c>
      <c r="I35" s="85"/>
      <c r="J35" s="106" t="s">
        <v>132</v>
      </c>
      <c r="K35" s="109"/>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06" t="str">
        <f>VLOOKUP($K$2,'Candidate List'!$A$6:$BV$20,63,0)</f>
        <v>ZIN KO OO</v>
      </c>
      <c r="B36" s="107"/>
      <c r="C36" s="107"/>
      <c r="D36" s="108"/>
      <c r="E36" s="68" t="str">
        <f>VLOOKUP($K$2,'Candidate List'!$A$6:$BV$20,64,0)</f>
        <v>兄</v>
      </c>
      <c r="F36" s="68" t="str">
        <f>VLOOKUP($K$2,'Candidate List'!$A$6:$BV$20,65,0)</f>
        <v>28才</v>
      </c>
      <c r="G36" s="73" t="str">
        <f>VLOOKUP($K$2,'Candidate List'!$A$6:$BV$20,66,0)</f>
        <v>小売業</v>
      </c>
      <c r="H36" s="69" t="s">
        <v>126</v>
      </c>
      <c r="I36" s="69"/>
      <c r="J36" s="106" t="s">
        <v>133</v>
      </c>
      <c r="K36" s="109"/>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06" t="str">
        <f>VLOOKUP($K$2,'Candidate List'!$A$6:$BV$20,67,0)</f>
        <v>ZIN PHYO</v>
      </c>
      <c r="B37" s="107"/>
      <c r="C37" s="107"/>
      <c r="D37" s="108"/>
      <c r="E37" s="68" t="str">
        <f>VLOOKUP($K$2,'Candidate List'!$A$6:$BV$20,68,0)</f>
        <v>兄</v>
      </c>
      <c r="F37" s="68" t="str">
        <f>VLOOKUP($K$2,'Candidate List'!$A$6:$BV$20,69,0)</f>
        <v>26才</v>
      </c>
      <c r="G37" s="73" t="str">
        <f>VLOOKUP($K$2,'Candidate List'!$A$6:$BV$20,70,0)</f>
        <v>小売業</v>
      </c>
      <c r="H37" s="69" t="s">
        <v>126</v>
      </c>
      <c r="I37" s="82"/>
      <c r="J37" s="106" t="s">
        <v>134</v>
      </c>
      <c r="K37" s="109"/>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06" t="str">
        <f>VLOOKUP($K$2,'Candidate List'!$A$6:$BV$20,71,0)</f>
        <v>-</v>
      </c>
      <c r="B38" s="107"/>
      <c r="C38" s="107"/>
      <c r="D38" s="108"/>
      <c r="E38" s="68" t="str">
        <f>VLOOKUP($K$2,'Candidate List'!$A$6:$BV$20,72,0)</f>
        <v>-</v>
      </c>
      <c r="F38" s="68" t="str">
        <f>VLOOKUP($K$2,'Candidate List'!$A$6:$BV$20,73,0)</f>
        <v>-</v>
      </c>
      <c r="G38" s="73" t="str">
        <f>VLOOKUP($K$2,'Candidate List'!$A$6:$BV$20,74,0)</f>
        <v>-</v>
      </c>
      <c r="H38" s="69"/>
      <c r="I38" s="82"/>
      <c r="J38" s="106" t="s">
        <v>135</v>
      </c>
      <c r="K38" s="109"/>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17" priority="1" operator="equal">
      <formula>""</formula>
    </cfRule>
  </conditionalFormatting>
  <conditionalFormatting sqref="J13:K13 G15:I15">
    <cfRule type="cellIs" dxfId="16" priority="2" operator="equal">
      <formula>""</formula>
    </cfRule>
  </conditionalFormatting>
  <dataValidations count="3">
    <dataValidation type="list" allowBlank="1" showErrorMessage="1" sqref="J13 L13 B15" xr:uid="{80DDF7BB-FBC9-4AB7-B35B-D3229CF80CB7}">
      <formula1>"有り,無し"</formula1>
    </dataValidation>
    <dataValidation type="list" allowBlank="1" showErrorMessage="1" sqref="G15" xr:uid="{5511D8C8-383C-49BD-B52F-9439C63E0FFE}">
      <formula1>"出来る,出来ない"</formula1>
    </dataValidation>
    <dataValidation type="list" allowBlank="1" showInputMessage="1" showErrorMessage="1" sqref="M33" xr:uid="{66A08D2B-0D8F-4D92-8FF1-1CAD40EE132C}">
      <formula1>"有り, 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190500</xdr:colOff>
                    <xdr:row>10</xdr:row>
                    <xdr:rowOff>12700</xdr:rowOff>
                  </from>
                  <to>
                    <xdr:col>4</xdr:col>
                    <xdr:colOff>304800</xdr:colOff>
                    <xdr:row>10</xdr:row>
                    <xdr:rowOff>241300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6</xdr:col>
                    <xdr:colOff>850900</xdr:colOff>
                    <xdr:row>10</xdr:row>
                    <xdr:rowOff>50800</xdr:rowOff>
                  </from>
                  <to>
                    <xdr:col>9</xdr:col>
                    <xdr:colOff>120650</xdr:colOff>
                    <xdr:row>10</xdr:row>
                    <xdr:rowOff>254000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DA1BCC25-71BD-40B3-816B-45853383DEB7}">
          <x14:formula1>
            <xm:f>'Candidate List'!$A$5:$A$20</xm:f>
          </x14:formula1>
          <xm:sqref>K2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EA2F-E3FF-44D5-90F8-97377C8544A7}">
  <dimension ref="A1:Z1000"/>
  <sheetViews>
    <sheetView view="pageBreakPreview" zoomScale="93" zoomScaleNormal="100" zoomScaleSheetLayoutView="110" workbookViewId="0">
      <selection activeCell="G7" sqref="G7:H7"/>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3</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テー　ス　テッ</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THAE SU HTET</v>
      </c>
      <c r="C7" s="107"/>
      <c r="D7" s="107"/>
      <c r="E7" s="107"/>
      <c r="F7" s="108"/>
      <c r="G7" s="106" t="s">
        <v>101</v>
      </c>
      <c r="H7" s="108"/>
      <c r="I7" s="119" t="str">
        <f>VLOOKUP($K$2,'Candidate List'!$A$6:$BV$20,19,0)</f>
        <v>N4 合格</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2003年6月20日</v>
      </c>
      <c r="C8" s="107"/>
      <c r="D8" s="107"/>
      <c r="E8" s="107"/>
      <c r="F8" s="108"/>
      <c r="G8" s="166" t="s">
        <v>52</v>
      </c>
      <c r="H8" s="130"/>
      <c r="I8" s="57">
        <f>VLOOKUP($K$2,'Candidate List'!$A$6:$BV$20,7,0)</f>
        <v>20</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No. 679, 24 Street, 10 Ward, South Okkalapa, Yangon, Myanmar</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3220/23T</v>
      </c>
      <c r="M11" s="146"/>
      <c r="N11" s="146"/>
      <c r="O11" s="147"/>
      <c r="P11" s="53"/>
      <c r="Q11" s="53"/>
      <c r="R11" s="53"/>
      <c r="S11" s="53"/>
      <c r="T11" s="53"/>
      <c r="U11" s="53"/>
      <c r="V11" s="53"/>
      <c r="W11" s="53"/>
      <c r="X11" s="53"/>
      <c r="Y11" s="53"/>
      <c r="Z11" s="53"/>
    </row>
    <row r="12" spans="1:26" ht="24" customHeight="1" thickBot="1" x14ac:dyDescent="0.4">
      <c r="A12" s="59" t="s">
        <v>106</v>
      </c>
      <c r="B12" s="90"/>
      <c r="C12" s="168" t="s">
        <v>107</v>
      </c>
      <c r="D12" s="108"/>
      <c r="E12" s="169"/>
      <c r="F12" s="108"/>
      <c r="G12" s="169" t="s">
        <v>108</v>
      </c>
      <c r="H12" s="107"/>
      <c r="I12" s="148"/>
      <c r="J12" s="87"/>
      <c r="K12" s="88"/>
      <c r="L12" s="89"/>
      <c r="M12" s="87"/>
      <c r="N12" s="89"/>
      <c r="O12" s="65"/>
      <c r="P12" s="53"/>
      <c r="Q12" s="53"/>
      <c r="R12" s="53"/>
      <c r="S12" s="53"/>
      <c r="T12" s="53"/>
      <c r="U12" s="53"/>
      <c r="V12" s="53"/>
      <c r="W12" s="53"/>
      <c r="X12" s="53"/>
      <c r="Y12" s="53"/>
      <c r="Z12" s="53"/>
    </row>
    <row r="13" spans="1:26" ht="24" customHeight="1" thickBot="1" x14ac:dyDescent="0.4">
      <c r="A13" s="91" t="s">
        <v>109</v>
      </c>
      <c r="B13" s="66">
        <f>VLOOKUP($K$2,'Candidate List'!$A$6:$BV$20,10,0)</f>
        <v>178</v>
      </c>
      <c r="C13" s="172" t="s">
        <v>110</v>
      </c>
      <c r="D13" s="130"/>
      <c r="E13" s="137">
        <f>VLOOKUP($K$2,'Candidate List'!$A$6:$BV$20,11,0)</f>
        <v>53</v>
      </c>
      <c r="F13" s="122"/>
      <c r="G13" s="173" t="s">
        <v>111</v>
      </c>
      <c r="H13" s="129"/>
      <c r="I13" s="139"/>
      <c r="J13" s="140" t="s">
        <v>77</v>
      </c>
      <c r="K13" s="139"/>
      <c r="L13" s="92"/>
      <c r="M13" s="93"/>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94" t="s">
        <v>112</v>
      </c>
      <c r="B15" s="144" t="s">
        <v>113</v>
      </c>
      <c r="C15" s="107"/>
      <c r="D15" s="108"/>
      <c r="E15" s="168" t="s">
        <v>114</v>
      </c>
      <c r="F15" s="108"/>
      <c r="G15" s="119" t="s">
        <v>115</v>
      </c>
      <c r="H15" s="107"/>
      <c r="I15" s="108"/>
      <c r="J15" s="169"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O</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5 万円</v>
      </c>
      <c r="C17" s="107"/>
      <c r="D17" s="108"/>
      <c r="E17" s="135" t="s">
        <v>16</v>
      </c>
      <c r="F17" s="108"/>
      <c r="G17" s="136" t="str">
        <f>VLOOKUP($K$2,'Candidate List'!$A$6:$BV$20,21,0)</f>
        <v>日本の製造を学びたいからです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2018年</v>
      </c>
      <c r="B23" s="69" t="str">
        <f>VLOOKUP($K$2,'Candidate List'!$A$6:$BV$20,26,0)</f>
        <v>2019年</v>
      </c>
      <c r="C23" s="119" t="str">
        <f>VLOOKUP($K$2,'Candidate List'!$A$6:$BV$20,27,0)</f>
        <v>SHWE PIN SHWE THI</v>
      </c>
      <c r="D23" s="108"/>
      <c r="E23" s="119" t="str">
        <f>VLOOKUP($K$2,'Candidate List'!$A$6:$BV$20,28,0)</f>
        <v>高校</v>
      </c>
      <c r="F23" s="108"/>
      <c r="G23" s="119" t="str">
        <f>VLOOKUP($K$2,'Candidate List'!$A$6:$BV$20,29,0)</f>
        <v>-</v>
      </c>
      <c r="H23" s="107"/>
      <c r="I23" s="107"/>
      <c r="J23" s="107"/>
      <c r="K23" s="108"/>
      <c r="L23" s="119" t="str">
        <f>VLOOKUP($K$2,'Candidate List'!$A$6:$BV$20,30,0)</f>
        <v>高校卒業</v>
      </c>
      <c r="M23" s="107"/>
      <c r="N23" s="107"/>
      <c r="O23" s="108"/>
      <c r="P23" s="53"/>
      <c r="Q23" s="53"/>
      <c r="R23" s="53"/>
      <c r="S23" s="53"/>
      <c r="T23" s="53"/>
      <c r="U23" s="53"/>
      <c r="V23" s="53"/>
      <c r="W23" s="53"/>
      <c r="X23" s="53"/>
      <c r="Y23" s="53"/>
      <c r="Z23" s="53"/>
    </row>
    <row r="24" spans="1:26" ht="24" customHeight="1" thickBot="1" x14ac:dyDescent="0.4">
      <c r="A24" s="69" t="str">
        <f>VLOOKUP($K$2,'Candidate List'!$A$6:$BV$20,31,0)</f>
        <v>-</v>
      </c>
      <c r="B24" s="69" t="str">
        <f>VLOOKUP($K$2,'Candidate List'!$A$6:$BV$20,32,0)</f>
        <v>-</v>
      </c>
      <c r="C24" s="119" t="str">
        <f>VLOOKUP($K$2,'Candidate List'!$A$6:$BV$20,33,0)</f>
        <v>-</v>
      </c>
      <c r="D24" s="108"/>
      <c r="E24" s="119" t="str">
        <f>VLOOKUP($K$2,'Candidate List'!$A$6:$BV$20,34,0)</f>
        <v>-</v>
      </c>
      <c r="F24" s="108"/>
      <c r="G24" s="119" t="str">
        <f>VLOOKUP($K$2,'Candidate List'!$A$6:$BV$20,35,0)</f>
        <v>-</v>
      </c>
      <c r="H24" s="107"/>
      <c r="I24" s="107"/>
      <c r="J24" s="107"/>
      <c r="K24" s="108"/>
      <c r="L24" s="119" t="str">
        <f>VLOOKUP($K$2,'Candidate List'!$A$6:$BV$20,36,0)</f>
        <v>-</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2020年</v>
      </c>
      <c r="B29" s="71" t="str">
        <f>VLOOKUP($K$2,'Candidate List'!$A$6:$BV$20,44,0)</f>
        <v>2022年</v>
      </c>
      <c r="C29" s="119" t="str">
        <f>VLOOKUP($K$2,'Candidate List'!$A$6:$BV$20,45,0)</f>
        <v>BEST BEAUTY Co., LTD</v>
      </c>
      <c r="D29" s="107"/>
      <c r="E29" s="107"/>
      <c r="F29" s="108"/>
      <c r="G29" s="119" t="str">
        <f>VLOOKUP($K$2,'Candidate List'!$A$6:$BV$20,46,0)</f>
        <v>会計</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v>
      </c>
      <c r="B30" s="71" t="str">
        <f>VLOOKUP($K$2,'Candidate List'!$A$6:$BV$20,48,0)</f>
        <v>-</v>
      </c>
      <c r="C30" s="119" t="str">
        <f>VLOOKUP($K$2,'Candidate List'!$A$6:$BV$20,49,0)</f>
        <v>-</v>
      </c>
      <c r="D30" s="107"/>
      <c r="E30" s="107"/>
      <c r="F30" s="108"/>
      <c r="G30" s="119" t="str">
        <f>VLOOKUP($K$2,'Candidate List'!$A$6:$BV$20,50,0)</f>
        <v>-</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v>
      </c>
      <c r="B31" s="71" t="str">
        <f>VLOOKUP($K$2,'Candidate List'!$A$6:$BV$20,52,0)</f>
        <v>-</v>
      </c>
      <c r="C31" s="119" t="str">
        <f>VLOOKUP($K$2,'Candidate List'!$A$6:$BV$20,53,0)</f>
        <v>-</v>
      </c>
      <c r="D31" s="107"/>
      <c r="E31" s="107"/>
      <c r="F31" s="108"/>
      <c r="G31" s="119" t="str">
        <f>VLOOKUP($K$2,'Candidate List'!$A$6:$BV$20,54,0)</f>
        <v>-</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95" t="s">
        <v>51</v>
      </c>
      <c r="F33" s="95" t="s">
        <v>52</v>
      </c>
      <c r="G33" s="95" t="s">
        <v>53</v>
      </c>
      <c r="H33" s="95" t="s">
        <v>123</v>
      </c>
      <c r="I33" s="95"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19" t="str">
        <f>VLOOKUP($K$2,'Candidate List'!$A$6:$BV$20,55,0)</f>
        <v>U MYINT AUNG</v>
      </c>
      <c r="B34" s="107"/>
      <c r="C34" s="107"/>
      <c r="D34" s="108"/>
      <c r="E34" s="69" t="str">
        <f>VLOOKUP($K$2,'Candidate List'!$A$6:$BV$20,56,0)</f>
        <v>父</v>
      </c>
      <c r="F34" s="69" t="str">
        <f>VLOOKUP($K$2,'Candidate List'!$A$6:$BV$20,57,0)</f>
        <v>56 才</v>
      </c>
      <c r="G34" s="73" t="str">
        <f>VLOOKUP($K$2,'Candidate List'!$A$6:$BV$20,58,0)</f>
        <v>小売業</v>
      </c>
      <c r="H34" s="69" t="s">
        <v>126</v>
      </c>
      <c r="I34" s="59"/>
      <c r="J34" s="170" t="s">
        <v>127</v>
      </c>
      <c r="K34" s="171"/>
      <c r="L34" s="116"/>
      <c r="M34" s="117"/>
      <c r="N34" s="117"/>
      <c r="O34" s="118"/>
      <c r="P34" s="53"/>
      <c r="Q34" s="53"/>
      <c r="R34" s="53"/>
      <c r="S34" s="53"/>
      <c r="T34" s="53"/>
      <c r="U34" s="53"/>
      <c r="V34" s="53"/>
      <c r="W34" s="53"/>
      <c r="X34" s="53"/>
      <c r="Y34" s="53"/>
      <c r="Z34" s="53"/>
    </row>
    <row r="35" spans="1:26" ht="34" customHeight="1" thickBot="1" x14ac:dyDescent="0.4">
      <c r="A35" s="119" t="str">
        <f>VLOOKUP($K$2,'Candidate List'!$A$6:$BV$20,59,0)</f>
        <v>DAW WIN YEE</v>
      </c>
      <c r="B35" s="107"/>
      <c r="C35" s="107"/>
      <c r="D35" s="108"/>
      <c r="E35" s="69" t="str">
        <f>VLOOKUP($K$2,'Candidate List'!$A$6:$BV$20,60,0)</f>
        <v>母</v>
      </c>
      <c r="F35" s="69" t="str">
        <f>VLOOKUP($K$2,'Candidate List'!$A$6:$BV$20,61,0)</f>
        <v>40 才</v>
      </c>
      <c r="G35" s="73" t="str">
        <f>VLOOKUP($K$2,'Candidate List'!$A$6:$BV$20,62,0)</f>
        <v>無職</v>
      </c>
      <c r="H35" s="69" t="s">
        <v>126</v>
      </c>
      <c r="I35" s="85"/>
      <c r="J35" s="119" t="s">
        <v>132</v>
      </c>
      <c r="K35" s="147"/>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19" t="str">
        <f>VLOOKUP($K$2,'Candidate List'!$A$6:$BV$20,63,0)</f>
        <v>CHAN MYAE AUNG</v>
      </c>
      <c r="B36" s="107"/>
      <c r="C36" s="107"/>
      <c r="D36" s="108"/>
      <c r="E36" s="69" t="str">
        <f>VLOOKUP($K$2,'Candidate List'!$A$6:$BV$20,64,0)</f>
        <v>兄</v>
      </c>
      <c r="F36" s="69" t="str">
        <f>VLOOKUP($K$2,'Candidate List'!$A$6:$BV$20,65,0)</f>
        <v>25才</v>
      </c>
      <c r="G36" s="73" t="str">
        <f>VLOOKUP($K$2,'Candidate List'!$A$6:$BV$20,66,0)</f>
        <v>会社員</v>
      </c>
      <c r="H36" s="69" t="s">
        <v>126</v>
      </c>
      <c r="I36" s="82"/>
      <c r="J36" s="119" t="s">
        <v>133</v>
      </c>
      <c r="K36" s="147"/>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19" t="str">
        <f>VLOOKUP($K$2,'Candidate List'!$A$6:$BV$20,67,0)</f>
        <v>-</v>
      </c>
      <c r="B37" s="107"/>
      <c r="C37" s="107"/>
      <c r="D37" s="108"/>
      <c r="E37" s="69" t="str">
        <f>VLOOKUP($K$2,'Candidate List'!$A$6:$BV$20,68,0)</f>
        <v>-</v>
      </c>
      <c r="F37" s="69" t="str">
        <f>VLOOKUP($K$2,'Candidate List'!$A$6:$BV$20,69,0)</f>
        <v>-</v>
      </c>
      <c r="G37" s="73" t="str">
        <f>VLOOKUP($K$2,'Candidate List'!$A$6:$BV$20,70,0)</f>
        <v>-</v>
      </c>
      <c r="H37" s="69"/>
      <c r="I37" s="82"/>
      <c r="J37" s="119" t="s">
        <v>134</v>
      </c>
      <c r="K37" s="147"/>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19" t="str">
        <f>VLOOKUP($K$2,'Candidate List'!$A$6:$BV$20,71,0)</f>
        <v>-</v>
      </c>
      <c r="B38" s="107"/>
      <c r="C38" s="107"/>
      <c r="D38" s="108"/>
      <c r="E38" s="69" t="str">
        <f>VLOOKUP($K$2,'Candidate List'!$A$6:$BV$20,72,0)</f>
        <v>-</v>
      </c>
      <c r="F38" s="69" t="str">
        <f>VLOOKUP($K$2,'Candidate List'!$A$6:$BV$20,73,0)</f>
        <v>-</v>
      </c>
      <c r="G38" s="73" t="str">
        <f>VLOOKUP($K$2,'Candidate List'!$A$6:$BV$20,74,0)</f>
        <v>-</v>
      </c>
      <c r="H38" s="69"/>
      <c r="I38" s="82"/>
      <c r="J38" s="119" t="s">
        <v>135</v>
      </c>
      <c r="K38" s="147"/>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15" priority="1" operator="equal">
      <formula>""</formula>
    </cfRule>
  </conditionalFormatting>
  <conditionalFormatting sqref="J13:K13 G15:I15">
    <cfRule type="cellIs" dxfId="14" priority="2" operator="equal">
      <formula>""</formula>
    </cfRule>
  </conditionalFormatting>
  <dataValidations count="3">
    <dataValidation type="list" allowBlank="1" showInputMessage="1" showErrorMessage="1" sqref="M33" xr:uid="{E979D98A-8E3E-4C44-A746-B78849857837}">
      <formula1>"有り, 無し"</formula1>
    </dataValidation>
    <dataValidation type="list" allowBlank="1" showErrorMessage="1" sqref="G15" xr:uid="{F84E12A2-48BB-4295-A8A6-254031E84A29}">
      <formula1>"出来る,出来ない"</formula1>
    </dataValidation>
    <dataValidation type="list" allowBlank="1" showErrorMessage="1" sqref="J13 L13 B15" xr:uid="{7D51AF04-2578-472A-9337-08CC70657277}">
      <formula1>"有り,無し"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190500</xdr:colOff>
                    <xdr:row>10</xdr:row>
                    <xdr:rowOff>12700</xdr:rowOff>
                  </from>
                  <to>
                    <xdr:col>4</xdr:col>
                    <xdr:colOff>304800</xdr:colOff>
                    <xdr:row>10</xdr:row>
                    <xdr:rowOff>241300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6</xdr:col>
                    <xdr:colOff>850900</xdr:colOff>
                    <xdr:row>10</xdr:row>
                    <xdr:rowOff>50800</xdr:rowOff>
                  </from>
                  <to>
                    <xdr:col>9</xdr:col>
                    <xdr:colOff>120650</xdr:colOff>
                    <xdr:row>10</xdr:row>
                    <xdr:rowOff>254000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4CD302D0-0B83-49B7-95D0-7350548936B2}">
          <x14:formula1>
            <xm:f>'Candidate List'!$A$5:$A$20</xm:f>
          </x14:formula1>
          <xm:sqref>K2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43C7C-9DC7-41F1-B792-930AE4655586}">
  <dimension ref="A1:Z1000"/>
  <sheetViews>
    <sheetView view="pageBreakPreview" zoomScale="80" zoomScaleNormal="100" zoomScaleSheetLayoutView="80" workbookViewId="0">
      <selection activeCell="B10" sqref="B10:O10"/>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4</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ティ　ティ　トン</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THI THI TUN</v>
      </c>
      <c r="C7" s="107"/>
      <c r="D7" s="107"/>
      <c r="E7" s="107"/>
      <c r="F7" s="108"/>
      <c r="G7" s="106" t="s">
        <v>101</v>
      </c>
      <c r="H7" s="108"/>
      <c r="I7" s="119" t="str">
        <f>VLOOKUP($K$2,'Candidate List'!$A$6:$BV$20,19,0)</f>
        <v>N4 合格</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2005年5月10日</v>
      </c>
      <c r="C8" s="107"/>
      <c r="D8" s="107"/>
      <c r="E8" s="107"/>
      <c r="F8" s="108"/>
      <c r="G8" s="166" t="s">
        <v>52</v>
      </c>
      <c r="H8" s="130"/>
      <c r="I8" s="57">
        <f>VLOOKUP($K$2,'Candidate List'!$A$6:$BV$20,7,0)</f>
        <v>18</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No.117, Bayint Naung Road, North Dagon</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3224/23T</v>
      </c>
      <c r="M11" s="146"/>
      <c r="N11" s="146"/>
      <c r="O11" s="147"/>
      <c r="P11" s="53"/>
      <c r="Q11" s="53"/>
      <c r="R11" s="53"/>
      <c r="S11" s="53"/>
      <c r="T11" s="53"/>
      <c r="U11" s="53"/>
      <c r="V11" s="53"/>
      <c r="W11" s="53"/>
      <c r="X11" s="53"/>
      <c r="Y11" s="53"/>
      <c r="Z11" s="53"/>
    </row>
    <row r="12" spans="1:26" ht="24" customHeight="1" thickBot="1" x14ac:dyDescent="0.4">
      <c r="A12" s="59" t="s">
        <v>106</v>
      </c>
      <c r="B12" s="90"/>
      <c r="C12" s="168" t="s">
        <v>107</v>
      </c>
      <c r="D12" s="108"/>
      <c r="E12" s="169"/>
      <c r="F12" s="108"/>
      <c r="G12" s="169" t="s">
        <v>108</v>
      </c>
      <c r="H12" s="107"/>
      <c r="I12" s="148"/>
      <c r="J12" s="87"/>
      <c r="K12" s="88"/>
      <c r="L12" s="89"/>
      <c r="M12" s="87"/>
      <c r="N12" s="89"/>
      <c r="O12" s="65"/>
      <c r="P12" s="53"/>
      <c r="Q12" s="53"/>
      <c r="R12" s="53"/>
      <c r="S12" s="53"/>
      <c r="T12" s="53"/>
      <c r="U12" s="53"/>
      <c r="V12" s="53"/>
      <c r="W12" s="53"/>
      <c r="X12" s="53"/>
      <c r="Y12" s="53"/>
      <c r="Z12" s="53"/>
    </row>
    <row r="13" spans="1:26" ht="24" customHeight="1" thickBot="1" x14ac:dyDescent="0.4">
      <c r="A13" s="48" t="s">
        <v>109</v>
      </c>
      <c r="B13" s="66">
        <f>VLOOKUP($K$2,'Candidate List'!$A$6:$BV$20,10,0)</f>
        <v>155</v>
      </c>
      <c r="C13" s="128" t="s">
        <v>110</v>
      </c>
      <c r="D13" s="130"/>
      <c r="E13" s="137">
        <f>VLOOKUP($K$2,'Candidate List'!$A$6:$BV$20,11,0)</f>
        <v>47</v>
      </c>
      <c r="F13" s="122"/>
      <c r="G13" s="138" t="s">
        <v>111</v>
      </c>
      <c r="H13" s="129"/>
      <c r="I13" s="139"/>
      <c r="J13" s="140" t="s">
        <v>77</v>
      </c>
      <c r="K13" s="139"/>
      <c r="L13" s="57"/>
      <c r="M13" s="67"/>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54" t="s">
        <v>112</v>
      </c>
      <c r="B15" s="144" t="s">
        <v>113</v>
      </c>
      <c r="C15" s="107"/>
      <c r="D15" s="108"/>
      <c r="E15" s="135" t="s">
        <v>114</v>
      </c>
      <c r="F15" s="108"/>
      <c r="G15" s="119" t="s">
        <v>115</v>
      </c>
      <c r="H15" s="107"/>
      <c r="I15" s="108"/>
      <c r="J15" s="145"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O</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5 万円</v>
      </c>
      <c r="C17" s="107"/>
      <c r="D17" s="108"/>
      <c r="E17" s="135" t="s">
        <v>16</v>
      </c>
      <c r="F17" s="108"/>
      <c r="G17" s="136" t="str">
        <f>VLOOKUP($K$2,'Candidate List'!$A$6:$BV$20,21,0)</f>
        <v>日本の製造業を勉強したいからです。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2020年</v>
      </c>
      <c r="B23" s="69" t="str">
        <f>VLOOKUP($K$2,'Candidate List'!$A$6:$BV$20,26,0)</f>
        <v>2021年</v>
      </c>
      <c r="C23" s="119" t="str">
        <f>VLOOKUP($K$2,'Candidate List'!$A$6:$BV$20,27,0)</f>
        <v>SHWE TAHRAPHU</v>
      </c>
      <c r="D23" s="108"/>
      <c r="E23" s="119" t="str">
        <f>VLOOKUP($K$2,'Candidate List'!$A$6:$BV$20,28,0)</f>
        <v>高校</v>
      </c>
      <c r="F23" s="108"/>
      <c r="G23" s="119" t="str">
        <f>VLOOKUP($K$2,'Candidate List'!$A$6:$BV$20,29,0)</f>
        <v>-</v>
      </c>
      <c r="H23" s="107"/>
      <c r="I23" s="107"/>
      <c r="J23" s="107"/>
      <c r="K23" s="108"/>
      <c r="L23" s="119" t="str">
        <f>VLOOKUP($K$2,'Candidate List'!$A$6:$BV$20,30,0)</f>
        <v>高校で中退</v>
      </c>
      <c r="M23" s="107"/>
      <c r="N23" s="107"/>
      <c r="O23" s="108"/>
      <c r="P23" s="53"/>
      <c r="Q23" s="53"/>
      <c r="R23" s="53"/>
      <c r="S23" s="53"/>
      <c r="T23" s="53"/>
      <c r="U23" s="53"/>
      <c r="V23" s="53"/>
      <c r="W23" s="53"/>
      <c r="X23" s="53"/>
      <c r="Y23" s="53"/>
      <c r="Z23" s="53"/>
    </row>
    <row r="24" spans="1:26" ht="24.5" customHeight="1" thickBot="1" x14ac:dyDescent="0.4">
      <c r="A24" s="69" t="str">
        <f>VLOOKUP($K$2,'Candidate List'!$A$6:$BV$20,31,0)</f>
        <v>-</v>
      </c>
      <c r="B24" s="69" t="str">
        <f>VLOOKUP($K$2,'Candidate List'!$A$6:$BV$20,32,0)</f>
        <v>-</v>
      </c>
      <c r="C24" s="126" t="str">
        <f>VLOOKUP($K$2,'Candidate List'!$A$6:$BV$20,33,0)</f>
        <v>-</v>
      </c>
      <c r="D24" s="127"/>
      <c r="E24" s="119" t="str">
        <f>VLOOKUP($K$2,'Candidate List'!$A$6:$BV$20,34,0)</f>
        <v>-</v>
      </c>
      <c r="F24" s="108"/>
      <c r="G24" s="119" t="str">
        <f>VLOOKUP($K$2,'Candidate List'!$A$6:$BV$20,35,0)</f>
        <v>-</v>
      </c>
      <c r="H24" s="107"/>
      <c r="I24" s="107"/>
      <c r="J24" s="107"/>
      <c r="K24" s="108"/>
      <c r="L24" s="119" t="str">
        <f>VLOOKUP($K$2,'Candidate List'!$A$6:$BV$20,36,0)</f>
        <v>-</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v>
      </c>
      <c r="B29" s="71" t="str">
        <f>VLOOKUP($K$2,'Candidate List'!$A$6:$BV$20,44,0)</f>
        <v>-</v>
      </c>
      <c r="C29" s="119" t="str">
        <f>VLOOKUP($K$2,'Candidate List'!$A$6:$BV$20,45,0)</f>
        <v>-</v>
      </c>
      <c r="D29" s="107"/>
      <c r="E29" s="107"/>
      <c r="F29" s="108"/>
      <c r="G29" s="119" t="str">
        <f>VLOOKUP($K$2,'Candidate List'!$A$6:$BV$20,46,0)</f>
        <v>-</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v>
      </c>
      <c r="B30" s="71" t="str">
        <f>VLOOKUP($K$2,'Candidate List'!$A$6:$BV$20,48,0)</f>
        <v>-</v>
      </c>
      <c r="C30" s="119" t="str">
        <f>VLOOKUP($K$2,'Candidate List'!$A$6:$BV$20,49,0)</f>
        <v>-</v>
      </c>
      <c r="D30" s="107"/>
      <c r="E30" s="107"/>
      <c r="F30" s="108"/>
      <c r="G30" s="119" t="str">
        <f>VLOOKUP($K$2,'Candidate List'!$A$6:$BV$20,50,0)</f>
        <v>-</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v>
      </c>
      <c r="B31" s="71" t="str">
        <f>VLOOKUP($K$2,'Candidate List'!$A$6:$BV$20,52,0)</f>
        <v>-</v>
      </c>
      <c r="C31" s="119" t="str">
        <f>VLOOKUP($K$2,'Candidate List'!$A$6:$BV$20,53,0)</f>
        <v>-</v>
      </c>
      <c r="D31" s="107"/>
      <c r="E31" s="107"/>
      <c r="F31" s="108"/>
      <c r="G31" s="119" t="str">
        <f>VLOOKUP($K$2,'Candidate List'!$A$6:$BV$20,54,0)</f>
        <v>-</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72" t="s">
        <v>51</v>
      </c>
      <c r="F33" s="72" t="s">
        <v>52</v>
      </c>
      <c r="G33" s="72" t="s">
        <v>53</v>
      </c>
      <c r="H33" s="72" t="s">
        <v>123</v>
      </c>
      <c r="I33" s="72"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06" t="str">
        <f>VLOOKUP($K$2,'Candidate List'!$A$6:$BV$20,55,0)</f>
        <v>U KYI LIN</v>
      </c>
      <c r="B34" s="107"/>
      <c r="C34" s="107"/>
      <c r="D34" s="108"/>
      <c r="E34" s="68" t="str">
        <f>VLOOKUP($K$2,'Candidate List'!$A$6:$BV$20,56,0)</f>
        <v>父</v>
      </c>
      <c r="F34" s="68" t="str">
        <f>VLOOKUP($K$2,'Candidate List'!$A$6:$BV$20,57,0)</f>
        <v>47才</v>
      </c>
      <c r="G34" s="73" t="str">
        <f>VLOOKUP($K$2,'Candidate List'!$A$6:$BV$20,58,0)</f>
        <v>農業</v>
      </c>
      <c r="H34" s="69" t="s">
        <v>126</v>
      </c>
      <c r="I34" s="59"/>
      <c r="J34" s="110" t="s">
        <v>127</v>
      </c>
      <c r="K34" s="111"/>
      <c r="L34" s="116"/>
      <c r="M34" s="117"/>
      <c r="N34" s="117"/>
      <c r="O34" s="118"/>
      <c r="P34" s="53"/>
      <c r="Q34" s="53"/>
      <c r="R34" s="53"/>
      <c r="S34" s="53"/>
      <c r="T34" s="53"/>
      <c r="U34" s="53"/>
      <c r="V34" s="53"/>
      <c r="W34" s="53"/>
      <c r="X34" s="53"/>
      <c r="Y34" s="53"/>
      <c r="Z34" s="53"/>
    </row>
    <row r="35" spans="1:26" ht="34" customHeight="1" thickBot="1" x14ac:dyDescent="0.4">
      <c r="A35" s="106" t="str">
        <f>VLOOKUP($K$2,'Candidate List'!$A$6:$BV$20,59,0)</f>
        <v>DAW THEIN AYE</v>
      </c>
      <c r="B35" s="107"/>
      <c r="C35" s="107"/>
      <c r="D35" s="108"/>
      <c r="E35" s="68" t="str">
        <f>VLOOKUP($K$2,'Candidate List'!$A$6:$BV$20,60,0)</f>
        <v>母</v>
      </c>
      <c r="F35" s="68" t="str">
        <f>VLOOKUP($K$2,'Candidate List'!$A$6:$BV$20,61,0)</f>
        <v>45 才</v>
      </c>
      <c r="G35" s="73" t="str">
        <f>VLOOKUP($K$2,'Candidate List'!$A$6:$BV$20,62,0)</f>
        <v>無職</v>
      </c>
      <c r="H35" s="69" t="s">
        <v>126</v>
      </c>
      <c r="I35" s="85"/>
      <c r="J35" s="106" t="s">
        <v>132</v>
      </c>
      <c r="K35" s="109"/>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06" t="str">
        <f>VLOOKUP($K$2,'Candidate List'!$A$6:$BV$20,63,0)</f>
        <v>TUN OO</v>
      </c>
      <c r="B36" s="107"/>
      <c r="C36" s="107"/>
      <c r="D36" s="108"/>
      <c r="E36" s="68" t="str">
        <f>VLOOKUP($K$2,'Candidate List'!$A$6:$BV$20,64,0)</f>
        <v>兄</v>
      </c>
      <c r="F36" s="68" t="str">
        <f>VLOOKUP($K$2,'Candidate List'!$A$6:$BV$20,65,0)</f>
        <v>22才</v>
      </c>
      <c r="G36" s="73" t="str">
        <f>VLOOKUP($K$2,'Candidate List'!$A$6:$BV$20,66,0)</f>
        <v>無職</v>
      </c>
      <c r="H36" s="69" t="s">
        <v>126</v>
      </c>
      <c r="I36" s="69"/>
      <c r="J36" s="106" t="s">
        <v>133</v>
      </c>
      <c r="K36" s="109"/>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06" t="str">
        <f>VLOOKUP($K$2,'Candidate List'!$A$6:$BV$20,67,0)</f>
        <v>TUN ZAW MYINT</v>
      </c>
      <c r="B37" s="107"/>
      <c r="C37" s="107"/>
      <c r="D37" s="108"/>
      <c r="E37" s="68" t="str">
        <f>VLOOKUP($K$2,'Candidate List'!$A$6:$BV$20,68,0)</f>
        <v>弟</v>
      </c>
      <c r="F37" s="68" t="str">
        <f>VLOOKUP($K$2,'Candidate List'!$A$6:$BV$20,69,0)</f>
        <v>13才</v>
      </c>
      <c r="G37" s="73" t="str">
        <f>VLOOKUP($K$2,'Candidate List'!$A$6:$BV$20,70,0)</f>
        <v>学生</v>
      </c>
      <c r="H37" s="69" t="s">
        <v>126</v>
      </c>
      <c r="I37" s="82"/>
      <c r="J37" s="106" t="s">
        <v>134</v>
      </c>
      <c r="K37" s="109"/>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06" t="str">
        <f>VLOOKUP($K$2,'Candidate List'!$A$6:$BV$20,71,0)</f>
        <v>-</v>
      </c>
      <c r="B38" s="107"/>
      <c r="C38" s="107"/>
      <c r="D38" s="108"/>
      <c r="E38" s="68" t="str">
        <f>VLOOKUP($K$2,'Candidate List'!$A$6:$BV$20,72,0)</f>
        <v>-</v>
      </c>
      <c r="F38" s="68" t="str">
        <f>VLOOKUP($K$2,'Candidate List'!$A$6:$BV$20,73,0)</f>
        <v>-</v>
      </c>
      <c r="G38" s="73" t="str">
        <f>VLOOKUP($K$2,'Candidate List'!$A$6:$BV$20,74,0)</f>
        <v>-</v>
      </c>
      <c r="H38" s="69"/>
      <c r="I38" s="82"/>
      <c r="J38" s="106" t="s">
        <v>135</v>
      </c>
      <c r="K38" s="109"/>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13" priority="1" operator="equal">
      <formula>""</formula>
    </cfRule>
  </conditionalFormatting>
  <conditionalFormatting sqref="J13:K13 G15:I15">
    <cfRule type="cellIs" dxfId="12" priority="2" operator="equal">
      <formula>""</formula>
    </cfRule>
  </conditionalFormatting>
  <dataValidations count="3">
    <dataValidation type="list" allowBlank="1" showErrorMessage="1" sqref="J13 L13 B15" xr:uid="{6A9F7993-42BA-4638-9AA6-677CC6F0E37A}">
      <formula1>"有り,無し"</formula1>
    </dataValidation>
    <dataValidation type="list" allowBlank="1" showErrorMessage="1" sqref="G15" xr:uid="{21115A37-26E6-4BA9-8D9F-5616A29B32C0}">
      <formula1>"出来る,出来ない"</formula1>
    </dataValidation>
    <dataValidation type="list" allowBlank="1" showInputMessage="1" showErrorMessage="1" sqref="M33" xr:uid="{C7992A29-9655-484B-8496-E60F5195E76F}">
      <formula1>"有り, 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190500</xdr:colOff>
                    <xdr:row>10</xdr:row>
                    <xdr:rowOff>12700</xdr:rowOff>
                  </from>
                  <to>
                    <xdr:col>4</xdr:col>
                    <xdr:colOff>304800</xdr:colOff>
                    <xdr:row>10</xdr:row>
                    <xdr:rowOff>241300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6</xdr:col>
                    <xdr:colOff>850900</xdr:colOff>
                    <xdr:row>10</xdr:row>
                    <xdr:rowOff>50800</xdr:rowOff>
                  </from>
                  <to>
                    <xdr:col>9</xdr:col>
                    <xdr:colOff>120650</xdr:colOff>
                    <xdr:row>10</xdr:row>
                    <xdr:rowOff>254000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94859EC0-5D30-4089-8BE6-53C6C610E18A}">
          <x14:formula1>
            <xm:f>'Candidate List'!$A$5:$A$20</xm:f>
          </x14:formula1>
          <xm:sqref>K2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B06EB-A5DB-4C5D-BE2C-738C70AF1933}">
  <dimension ref="A1:Z1000"/>
  <sheetViews>
    <sheetView view="pageBreakPreview" zoomScale="89" zoomScaleNormal="100" zoomScaleSheetLayoutView="89" workbookViewId="0">
      <selection sqref="A1:J3"/>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5</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ソー　サンダー　アウン</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SOE SANDAR AUNG</v>
      </c>
      <c r="C7" s="107"/>
      <c r="D7" s="107"/>
      <c r="E7" s="107"/>
      <c r="F7" s="108"/>
      <c r="G7" s="106" t="s">
        <v>101</v>
      </c>
      <c r="H7" s="108"/>
      <c r="I7" s="119" t="str">
        <f>VLOOKUP($K$2,'Candidate List'!$A$6:$BV$20,19,0)</f>
        <v>N4 合格</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2004年8月9日</v>
      </c>
      <c r="C8" s="107"/>
      <c r="D8" s="107"/>
      <c r="E8" s="107"/>
      <c r="F8" s="108"/>
      <c r="G8" s="166" t="s">
        <v>52</v>
      </c>
      <c r="H8" s="130"/>
      <c r="I8" s="57">
        <f>VLOOKUP($K$2,'Candidate List'!$A$6:$BV$20,7,0)</f>
        <v>19</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No.1, Baho Toad, Kamayut Township, Hledan</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2965/22T</v>
      </c>
      <c r="M11" s="146"/>
      <c r="N11" s="146"/>
      <c r="O11" s="147"/>
      <c r="P11" s="53"/>
      <c r="Q11" s="53"/>
      <c r="R11" s="53"/>
      <c r="S11" s="53"/>
      <c r="T11" s="53"/>
      <c r="U11" s="53"/>
      <c r="V11" s="53"/>
      <c r="W11" s="53"/>
      <c r="X11" s="53"/>
      <c r="Y11" s="53"/>
      <c r="Z11" s="53"/>
    </row>
    <row r="12" spans="1:26" ht="24" customHeight="1" thickBot="1" x14ac:dyDescent="0.4">
      <c r="A12" s="59" t="s">
        <v>106</v>
      </c>
      <c r="B12" s="90"/>
      <c r="C12" s="168" t="s">
        <v>107</v>
      </c>
      <c r="D12" s="108"/>
      <c r="E12" s="169"/>
      <c r="F12" s="108"/>
      <c r="G12" s="169" t="s">
        <v>108</v>
      </c>
      <c r="H12" s="107"/>
      <c r="I12" s="148"/>
      <c r="J12" s="87"/>
      <c r="K12" s="88"/>
      <c r="L12" s="89"/>
      <c r="M12" s="87"/>
      <c r="N12" s="89"/>
      <c r="O12" s="65"/>
      <c r="P12" s="53"/>
      <c r="Q12" s="53"/>
      <c r="R12" s="53"/>
      <c r="S12" s="53"/>
      <c r="T12" s="53"/>
      <c r="U12" s="53"/>
      <c r="V12" s="53"/>
      <c r="W12" s="53"/>
      <c r="X12" s="53"/>
      <c r="Y12" s="53"/>
      <c r="Z12" s="53"/>
    </row>
    <row r="13" spans="1:26" ht="24" customHeight="1" thickBot="1" x14ac:dyDescent="0.4">
      <c r="A13" s="48" t="s">
        <v>109</v>
      </c>
      <c r="B13" s="66">
        <f>VLOOKUP($K$2,'Candidate List'!$A$6:$BV$20,10,0)</f>
        <v>164</v>
      </c>
      <c r="C13" s="128" t="s">
        <v>110</v>
      </c>
      <c r="D13" s="130"/>
      <c r="E13" s="137">
        <f>VLOOKUP($K$2,'Candidate List'!$A$6:$BV$20,11,0)</f>
        <v>45</v>
      </c>
      <c r="F13" s="122"/>
      <c r="G13" s="138" t="s">
        <v>111</v>
      </c>
      <c r="H13" s="129"/>
      <c r="I13" s="139"/>
      <c r="J13" s="140" t="s">
        <v>77</v>
      </c>
      <c r="K13" s="139"/>
      <c r="L13" s="57"/>
      <c r="M13" s="67"/>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54" t="s">
        <v>112</v>
      </c>
      <c r="B15" s="144" t="s">
        <v>113</v>
      </c>
      <c r="C15" s="107"/>
      <c r="D15" s="108"/>
      <c r="E15" s="135" t="s">
        <v>114</v>
      </c>
      <c r="F15" s="108"/>
      <c r="G15" s="119" t="s">
        <v>115</v>
      </c>
      <c r="H15" s="107"/>
      <c r="I15" s="108"/>
      <c r="J15" s="145"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O</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5 万円</v>
      </c>
      <c r="C17" s="107"/>
      <c r="D17" s="108"/>
      <c r="E17" s="135" t="s">
        <v>16</v>
      </c>
      <c r="F17" s="108"/>
      <c r="G17" s="136" t="str">
        <f>VLOOKUP($K$2,'Candidate List'!$A$6:$BV$20,21,0)</f>
        <v>食品製造業に関心があるからです。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2019年</v>
      </c>
      <c r="B23" s="69" t="str">
        <f>VLOOKUP($K$2,'Candidate List'!$A$6:$BV$20,26,0)</f>
        <v>2020年</v>
      </c>
      <c r="C23" s="119" t="str">
        <f>VLOOKUP($K$2,'Candidate List'!$A$6:$BV$20,27,0)</f>
        <v>PYINNAR NANDAW</v>
      </c>
      <c r="D23" s="108"/>
      <c r="E23" s="119" t="str">
        <f>VLOOKUP($K$2,'Candidate List'!$A$6:$BV$20,28,0)</f>
        <v>高校</v>
      </c>
      <c r="F23" s="108"/>
      <c r="G23" s="119" t="str">
        <f>VLOOKUP($K$2,'Candidate List'!$A$6:$BV$20,29,0)</f>
        <v>-</v>
      </c>
      <c r="H23" s="107"/>
      <c r="I23" s="107"/>
      <c r="J23" s="107"/>
      <c r="K23" s="108"/>
      <c r="L23" s="119" t="str">
        <f>VLOOKUP($K$2,'Candidate List'!$A$6:$BV$20,30,0)</f>
        <v>高校卒業</v>
      </c>
      <c r="M23" s="107"/>
      <c r="N23" s="107"/>
      <c r="O23" s="108"/>
      <c r="P23" s="53"/>
      <c r="Q23" s="53"/>
      <c r="R23" s="53"/>
      <c r="S23" s="53"/>
      <c r="T23" s="53"/>
      <c r="U23" s="53"/>
      <c r="V23" s="53"/>
      <c r="W23" s="53"/>
      <c r="X23" s="53"/>
      <c r="Y23" s="53"/>
      <c r="Z23" s="53"/>
    </row>
    <row r="24" spans="1:26" ht="24.5" customHeight="1" thickBot="1" x14ac:dyDescent="0.4">
      <c r="A24" s="69" t="str">
        <f>VLOOKUP($K$2,'Candidate List'!$A$6:$BV$20,31,0)</f>
        <v>-</v>
      </c>
      <c r="B24" s="69" t="str">
        <f>VLOOKUP($K$2,'Candidate List'!$A$6:$BV$20,32,0)</f>
        <v>-</v>
      </c>
      <c r="C24" s="126" t="str">
        <f>VLOOKUP($K$2,'Candidate List'!$A$6:$BV$20,33,0)</f>
        <v>-</v>
      </c>
      <c r="D24" s="127"/>
      <c r="E24" s="119" t="str">
        <f>VLOOKUP($K$2,'Candidate List'!$A$6:$BV$20,34,0)</f>
        <v>-</v>
      </c>
      <c r="F24" s="108"/>
      <c r="G24" s="119" t="str">
        <f>VLOOKUP($K$2,'Candidate List'!$A$6:$BV$20,35,0)</f>
        <v>-</v>
      </c>
      <c r="H24" s="107"/>
      <c r="I24" s="107"/>
      <c r="J24" s="107"/>
      <c r="K24" s="108"/>
      <c r="L24" s="119" t="str">
        <f>VLOOKUP($K$2,'Candidate List'!$A$6:$BV$20,36,0)</f>
        <v>-</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v>
      </c>
      <c r="B29" s="71" t="str">
        <f>VLOOKUP($K$2,'Candidate List'!$A$6:$BV$20,44,0)</f>
        <v>-</v>
      </c>
      <c r="C29" s="119" t="str">
        <f>VLOOKUP($K$2,'Candidate List'!$A$6:$BV$20,45,0)</f>
        <v>-</v>
      </c>
      <c r="D29" s="107"/>
      <c r="E29" s="107"/>
      <c r="F29" s="108"/>
      <c r="G29" s="119" t="str">
        <f>VLOOKUP($K$2,'Candidate List'!$A$6:$BV$20,46,0)</f>
        <v>-</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v>
      </c>
      <c r="B30" s="71" t="str">
        <f>VLOOKUP($K$2,'Candidate List'!$A$6:$BV$20,48,0)</f>
        <v>-</v>
      </c>
      <c r="C30" s="119" t="str">
        <f>VLOOKUP($K$2,'Candidate List'!$A$6:$BV$20,49,0)</f>
        <v>-</v>
      </c>
      <c r="D30" s="107"/>
      <c r="E30" s="107"/>
      <c r="F30" s="108"/>
      <c r="G30" s="119" t="str">
        <f>VLOOKUP($K$2,'Candidate List'!$A$6:$BV$20,50,0)</f>
        <v>-</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v>
      </c>
      <c r="B31" s="71" t="str">
        <f>VLOOKUP($K$2,'Candidate List'!$A$6:$BV$20,52,0)</f>
        <v>-</v>
      </c>
      <c r="C31" s="119" t="str">
        <f>VLOOKUP($K$2,'Candidate List'!$A$6:$BV$20,53,0)</f>
        <v>-</v>
      </c>
      <c r="D31" s="107"/>
      <c r="E31" s="107"/>
      <c r="F31" s="108"/>
      <c r="G31" s="119" t="str">
        <f>VLOOKUP($K$2,'Candidate List'!$A$6:$BV$20,54,0)</f>
        <v>-</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72" t="s">
        <v>51</v>
      </c>
      <c r="F33" s="72" t="s">
        <v>52</v>
      </c>
      <c r="G33" s="72" t="s">
        <v>53</v>
      </c>
      <c r="H33" s="72" t="s">
        <v>123</v>
      </c>
      <c r="I33" s="72"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06" t="str">
        <f>VLOOKUP($K$2,'Candidate List'!$A$6:$BV$20,55,0)</f>
        <v>U AUNG SEIN</v>
      </c>
      <c r="B34" s="107"/>
      <c r="C34" s="107"/>
      <c r="D34" s="108"/>
      <c r="E34" s="68" t="str">
        <f>VLOOKUP($K$2,'Candidate List'!$A$6:$BV$20,56,0)</f>
        <v>父</v>
      </c>
      <c r="F34" s="68" t="str">
        <f>VLOOKUP($K$2,'Candidate List'!$A$6:$BV$20,57,0)</f>
        <v>50才</v>
      </c>
      <c r="G34" s="73" t="str">
        <f>VLOOKUP($K$2,'Candidate List'!$A$6:$BV$20,58,0)</f>
        <v>農業</v>
      </c>
      <c r="H34" s="69" t="s">
        <v>126</v>
      </c>
      <c r="I34" s="59"/>
      <c r="J34" s="110" t="s">
        <v>127</v>
      </c>
      <c r="K34" s="111"/>
      <c r="L34" s="116"/>
      <c r="M34" s="117"/>
      <c r="N34" s="117"/>
      <c r="O34" s="118"/>
      <c r="P34" s="53"/>
      <c r="Q34" s="53"/>
      <c r="R34" s="53"/>
      <c r="S34" s="53"/>
      <c r="T34" s="53"/>
      <c r="U34" s="53"/>
      <c r="V34" s="53"/>
      <c r="W34" s="53"/>
      <c r="X34" s="53"/>
      <c r="Y34" s="53"/>
      <c r="Z34" s="53"/>
    </row>
    <row r="35" spans="1:26" ht="34" customHeight="1" thickBot="1" x14ac:dyDescent="0.4">
      <c r="A35" s="106" t="str">
        <f>VLOOKUP($K$2,'Candidate List'!$A$6:$BV$20,59,0)</f>
        <v>DAW THAN HTAY</v>
      </c>
      <c r="B35" s="107"/>
      <c r="C35" s="107"/>
      <c r="D35" s="108"/>
      <c r="E35" s="68" t="str">
        <f>VLOOKUP($K$2,'Candidate List'!$A$6:$BV$20,60,0)</f>
        <v>母</v>
      </c>
      <c r="F35" s="68" t="str">
        <f>VLOOKUP($K$2,'Candidate List'!$A$6:$BV$20,61,0)</f>
        <v>48 才</v>
      </c>
      <c r="G35" s="73" t="str">
        <f>VLOOKUP($K$2,'Candidate List'!$A$6:$BV$20,62,0)</f>
        <v>無職</v>
      </c>
      <c r="H35" s="69" t="s">
        <v>126</v>
      </c>
      <c r="I35" s="85"/>
      <c r="J35" s="106" t="s">
        <v>132</v>
      </c>
      <c r="K35" s="109"/>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06" t="str">
        <f>VLOOKUP($K$2,'Candidate List'!$A$6:$BV$20,63,0)</f>
        <v>KYAW SOE AUNG</v>
      </c>
      <c r="B36" s="107"/>
      <c r="C36" s="107"/>
      <c r="D36" s="108"/>
      <c r="E36" s="68" t="str">
        <f>VLOOKUP($K$2,'Candidate List'!$A$6:$BV$20,64,0)</f>
        <v>兄</v>
      </c>
      <c r="F36" s="68" t="str">
        <f>VLOOKUP($K$2,'Candidate List'!$A$6:$BV$20,65,0)</f>
        <v>24才</v>
      </c>
      <c r="G36" s="73" t="str">
        <f>VLOOKUP($K$2,'Candidate List'!$A$6:$BV$20,66,0)</f>
        <v>農業</v>
      </c>
      <c r="H36" s="69" t="s">
        <v>126</v>
      </c>
      <c r="I36" s="69"/>
      <c r="J36" s="106" t="s">
        <v>133</v>
      </c>
      <c r="K36" s="109"/>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06" t="str">
        <f>VLOOKUP($K$2,'Candidate List'!$A$6:$BV$20,67,0)</f>
        <v>-</v>
      </c>
      <c r="B37" s="107"/>
      <c r="C37" s="107"/>
      <c r="D37" s="108"/>
      <c r="E37" s="68" t="str">
        <f>VLOOKUP($K$2,'Candidate List'!$A$6:$BV$20,68,0)</f>
        <v>-</v>
      </c>
      <c r="F37" s="68" t="str">
        <f>VLOOKUP($K$2,'Candidate List'!$A$6:$BV$20,69,0)</f>
        <v>-</v>
      </c>
      <c r="G37" s="73" t="str">
        <f>VLOOKUP($K$2,'Candidate List'!$A$6:$BV$20,70,0)</f>
        <v>-</v>
      </c>
      <c r="H37" s="69"/>
      <c r="I37" s="82"/>
      <c r="J37" s="106" t="s">
        <v>134</v>
      </c>
      <c r="K37" s="109"/>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06" t="str">
        <f>VLOOKUP($K$2,'Candidate List'!$A$6:$BV$20,71,0)</f>
        <v>-</v>
      </c>
      <c r="B38" s="107"/>
      <c r="C38" s="107"/>
      <c r="D38" s="108"/>
      <c r="E38" s="68" t="str">
        <f>VLOOKUP($K$2,'Candidate List'!$A$6:$BV$20,72,0)</f>
        <v>-</v>
      </c>
      <c r="F38" s="68" t="str">
        <f>VLOOKUP($K$2,'Candidate List'!$A$6:$BV$20,73,0)</f>
        <v>-</v>
      </c>
      <c r="G38" s="73" t="str">
        <f>VLOOKUP($K$2,'Candidate List'!$A$6:$BV$20,74,0)</f>
        <v>-</v>
      </c>
      <c r="H38" s="69"/>
      <c r="I38" s="82"/>
      <c r="J38" s="106" t="s">
        <v>135</v>
      </c>
      <c r="K38" s="109"/>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11" priority="1" operator="equal">
      <formula>""</formula>
    </cfRule>
  </conditionalFormatting>
  <conditionalFormatting sqref="J13:K13 G15:I15">
    <cfRule type="cellIs" dxfId="10" priority="2" operator="equal">
      <formula>""</formula>
    </cfRule>
  </conditionalFormatting>
  <dataValidations count="3">
    <dataValidation type="list" allowBlank="1" showErrorMessage="1" sqref="J13 L13 B15" xr:uid="{D592B767-6A6D-4182-A3A7-22E6114D1F37}">
      <formula1>"有り,無し"</formula1>
    </dataValidation>
    <dataValidation type="list" allowBlank="1" showErrorMessage="1" sqref="G15" xr:uid="{BBABDE73-006C-436C-A343-88447FE56776}">
      <formula1>"出来る,出来ない"</formula1>
    </dataValidation>
    <dataValidation type="list" allowBlank="1" showInputMessage="1" showErrorMessage="1" sqref="M33" xr:uid="{946E7847-6EAE-478F-A0BF-99C43EB0AFD2}">
      <formula1>"有り, 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190500</xdr:colOff>
                    <xdr:row>10</xdr:row>
                    <xdr:rowOff>12700</xdr:rowOff>
                  </from>
                  <to>
                    <xdr:col>4</xdr:col>
                    <xdr:colOff>304800</xdr:colOff>
                    <xdr:row>10</xdr:row>
                    <xdr:rowOff>241300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6</xdr:col>
                    <xdr:colOff>850900</xdr:colOff>
                    <xdr:row>10</xdr:row>
                    <xdr:rowOff>50800</xdr:rowOff>
                  </from>
                  <to>
                    <xdr:col>9</xdr:col>
                    <xdr:colOff>120650</xdr:colOff>
                    <xdr:row>10</xdr:row>
                    <xdr:rowOff>254000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42C8642E-27AD-49DC-8EA3-3445CE50CEFC}">
          <x14:formula1>
            <xm:f>'Candidate List'!$A$5:$A$20</xm:f>
          </x14:formula1>
          <xm:sqref>K2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4E5A7-5C55-4EAA-83FA-15373AF559BD}">
  <dimension ref="A1:Z1000"/>
  <sheetViews>
    <sheetView view="pageBreakPreview" zoomScale="74" zoomScaleNormal="100" zoomScaleSheetLayoutView="74" workbookViewId="0">
      <selection activeCell="B4" sqref="B4:J5"/>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6</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モン　ミャッ　ツー</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MON MYAT THU</v>
      </c>
      <c r="C7" s="107"/>
      <c r="D7" s="107"/>
      <c r="E7" s="107"/>
      <c r="F7" s="108"/>
      <c r="G7" s="106" t="s">
        <v>101</v>
      </c>
      <c r="H7" s="108"/>
      <c r="I7" s="119" t="str">
        <f>VLOOKUP($K$2,'Candidate List'!$A$6:$BV$20,19,0)</f>
        <v>N4 合格</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2000年6月23日</v>
      </c>
      <c r="C8" s="107"/>
      <c r="D8" s="107"/>
      <c r="E8" s="107"/>
      <c r="F8" s="108"/>
      <c r="G8" s="166" t="s">
        <v>52</v>
      </c>
      <c r="H8" s="130"/>
      <c r="I8" s="57">
        <f>VLOOKUP($K$2,'Candidate List'!$A$6:$BV$20,7,0)</f>
        <v>23</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No1 ,Saydanar street,Kamayut township</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2848/22T</v>
      </c>
      <c r="M11" s="146"/>
      <c r="N11" s="146"/>
      <c r="O11" s="147"/>
      <c r="P11" s="53"/>
      <c r="Q11" s="53"/>
      <c r="R11" s="53"/>
      <c r="S11" s="53"/>
      <c r="T11" s="53"/>
      <c r="U11" s="53"/>
      <c r="V11" s="53"/>
      <c r="W11" s="53"/>
      <c r="X11" s="53"/>
      <c r="Y11" s="53"/>
      <c r="Z11" s="53"/>
    </row>
    <row r="12" spans="1:26" ht="24" customHeight="1" thickBot="1" x14ac:dyDescent="0.4">
      <c r="A12" s="59" t="s">
        <v>106</v>
      </c>
      <c r="B12" s="90"/>
      <c r="C12" s="168" t="s">
        <v>107</v>
      </c>
      <c r="D12" s="108"/>
      <c r="E12" s="169"/>
      <c r="F12" s="108"/>
      <c r="G12" s="169" t="s">
        <v>108</v>
      </c>
      <c r="H12" s="107"/>
      <c r="I12" s="148"/>
      <c r="J12" s="87"/>
      <c r="K12" s="88"/>
      <c r="L12" s="89"/>
      <c r="M12" s="87"/>
      <c r="N12" s="89"/>
      <c r="O12" s="65"/>
      <c r="P12" s="53"/>
      <c r="Q12" s="53"/>
      <c r="R12" s="53"/>
      <c r="S12" s="53"/>
      <c r="T12" s="53"/>
      <c r="U12" s="53"/>
      <c r="V12" s="53"/>
      <c r="W12" s="53"/>
      <c r="X12" s="53"/>
      <c r="Y12" s="53"/>
      <c r="Z12" s="53"/>
    </row>
    <row r="13" spans="1:26" ht="24" customHeight="1" thickBot="1" x14ac:dyDescent="0.4">
      <c r="A13" s="48" t="s">
        <v>109</v>
      </c>
      <c r="B13" s="66">
        <f>VLOOKUP($K$2,'Candidate List'!$A$6:$BV$20,10,0)</f>
        <v>163</v>
      </c>
      <c r="C13" s="128" t="s">
        <v>110</v>
      </c>
      <c r="D13" s="130"/>
      <c r="E13" s="137">
        <f>VLOOKUP($K$2,'Candidate List'!$A$6:$BV$20,11,0)</f>
        <v>60</v>
      </c>
      <c r="F13" s="122"/>
      <c r="G13" s="138" t="s">
        <v>111</v>
      </c>
      <c r="H13" s="129"/>
      <c r="I13" s="139"/>
      <c r="J13" s="140" t="s">
        <v>77</v>
      </c>
      <c r="K13" s="139"/>
      <c r="L13" s="57"/>
      <c r="M13" s="67"/>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54" t="s">
        <v>112</v>
      </c>
      <c r="B15" s="144" t="s">
        <v>113</v>
      </c>
      <c r="C15" s="107"/>
      <c r="D15" s="108"/>
      <c r="E15" s="135" t="s">
        <v>114</v>
      </c>
      <c r="F15" s="108"/>
      <c r="G15" s="119" t="s">
        <v>115</v>
      </c>
      <c r="H15" s="107"/>
      <c r="I15" s="108"/>
      <c r="J15" s="145"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A</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5 万円</v>
      </c>
      <c r="C17" s="107"/>
      <c r="D17" s="108"/>
      <c r="E17" s="135" t="s">
        <v>16</v>
      </c>
      <c r="F17" s="108"/>
      <c r="G17" s="136" t="str">
        <f>VLOOKUP($K$2,'Candidate List'!$A$6:$BV$20,21,0)</f>
        <v>食品製造は人間の健康安全のみなもとの一つですからこの仕事をしたいのです。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2014年</v>
      </c>
      <c r="B23" s="69" t="str">
        <f>VLOOKUP($K$2,'Candidate List'!$A$6:$BV$20,26,0)</f>
        <v>2017年</v>
      </c>
      <c r="C23" s="119" t="str">
        <f>VLOOKUP($K$2,'Candidate List'!$A$6:$BV$20,27,0)</f>
        <v>DAYPAUK</v>
      </c>
      <c r="D23" s="108"/>
      <c r="E23" s="119" t="str">
        <f>VLOOKUP($K$2,'Candidate List'!$A$6:$BV$20,28,0)</f>
        <v>高校</v>
      </c>
      <c r="F23" s="108"/>
      <c r="G23" s="119" t="str">
        <f>VLOOKUP($K$2,'Candidate List'!$A$6:$BV$20,29,0)</f>
        <v>-</v>
      </c>
      <c r="H23" s="107"/>
      <c r="I23" s="107"/>
      <c r="J23" s="107"/>
      <c r="K23" s="108"/>
      <c r="L23" s="119" t="str">
        <f>VLOOKUP($K$2,'Candidate List'!$A$6:$BV$20,30,0)</f>
        <v>高校卒業</v>
      </c>
      <c r="M23" s="107"/>
      <c r="N23" s="107"/>
      <c r="O23" s="108"/>
      <c r="P23" s="53"/>
      <c r="Q23" s="53"/>
      <c r="R23" s="53"/>
      <c r="S23" s="53"/>
      <c r="T23" s="53"/>
      <c r="U23" s="53"/>
      <c r="V23" s="53"/>
      <c r="W23" s="53"/>
      <c r="X23" s="53"/>
      <c r="Y23" s="53"/>
      <c r="Z23" s="53"/>
    </row>
    <row r="24" spans="1:26" ht="24" customHeight="1" thickBot="1" x14ac:dyDescent="0.4">
      <c r="A24" s="69" t="str">
        <f>VLOOKUP($K$2,'Candidate List'!$A$6:$BV$20,31,0)</f>
        <v>2017年</v>
      </c>
      <c r="B24" s="69" t="str">
        <f>VLOOKUP($K$2,'Candidate List'!$A$6:$BV$20,32,0)</f>
        <v>2020年</v>
      </c>
      <c r="C24" s="119" t="str">
        <f>VLOOKUP($K$2,'Candidate List'!$A$6:$BV$20,33,0)</f>
        <v>East Yangon University</v>
      </c>
      <c r="D24" s="108"/>
      <c r="E24" s="119" t="str">
        <f>VLOOKUP($K$2,'Candidate List'!$A$6:$BV$20,34,0)</f>
        <v>大学</v>
      </c>
      <c r="F24" s="108"/>
      <c r="G24" s="119" t="str">
        <f>VLOOKUP($K$2,'Candidate List'!$A$6:$BV$20,35,0)</f>
        <v>　化学</v>
      </c>
      <c r="H24" s="107"/>
      <c r="I24" s="107"/>
      <c r="J24" s="107"/>
      <c r="K24" s="108"/>
      <c r="L24" s="119" t="str">
        <f>VLOOKUP($K$2,'Candidate List'!$A$6:$BV$20,36,0)</f>
        <v>大学三年生</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2021年</v>
      </c>
      <c r="B29" s="71" t="str">
        <f>VLOOKUP($K$2,'Candidate List'!$A$6:$BV$20,44,0)</f>
        <v>2022年</v>
      </c>
      <c r="C29" s="119" t="str">
        <f>VLOOKUP($K$2,'Candidate List'!$A$6:$BV$20,45,0)</f>
        <v>DAYPAUK幼稚園</v>
      </c>
      <c r="D29" s="107"/>
      <c r="E29" s="107"/>
      <c r="F29" s="108"/>
      <c r="G29" s="119" t="str">
        <f>VLOOKUP($K$2,'Candidate List'!$A$6:$BV$20,46,0)</f>
        <v>教師</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v>
      </c>
      <c r="B30" s="71" t="str">
        <f>VLOOKUP($K$2,'Candidate List'!$A$6:$BV$20,48,0)</f>
        <v>-</v>
      </c>
      <c r="C30" s="119" t="str">
        <f>VLOOKUP($K$2,'Candidate List'!$A$6:$BV$20,49,0)</f>
        <v>-</v>
      </c>
      <c r="D30" s="107"/>
      <c r="E30" s="107"/>
      <c r="F30" s="108"/>
      <c r="G30" s="119" t="str">
        <f>VLOOKUP($K$2,'Candidate List'!$A$6:$BV$20,50,0)</f>
        <v>-</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v>
      </c>
      <c r="B31" s="71" t="str">
        <f>VLOOKUP($K$2,'Candidate List'!$A$6:$BV$20,52,0)</f>
        <v>-</v>
      </c>
      <c r="C31" s="119" t="str">
        <f>VLOOKUP($K$2,'Candidate List'!$A$6:$BV$20,53,0)</f>
        <v>-</v>
      </c>
      <c r="D31" s="107"/>
      <c r="E31" s="107"/>
      <c r="F31" s="108"/>
      <c r="G31" s="119" t="str">
        <f>VLOOKUP($K$2,'Candidate List'!$A$6:$BV$20,54,0)</f>
        <v>-</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72" t="s">
        <v>51</v>
      </c>
      <c r="F33" s="72" t="s">
        <v>52</v>
      </c>
      <c r="G33" s="72" t="s">
        <v>53</v>
      </c>
      <c r="H33" s="72" t="s">
        <v>123</v>
      </c>
      <c r="I33" s="72"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06" t="str">
        <f>VLOOKUP($K$2,'Candidate List'!$A$6:$BV$20,55,0)</f>
        <v>U MYO LWIN</v>
      </c>
      <c r="B34" s="107"/>
      <c r="C34" s="107"/>
      <c r="D34" s="108"/>
      <c r="E34" s="68" t="str">
        <f>VLOOKUP($K$2,'Candidate List'!$A$6:$BV$20,56,0)</f>
        <v>父</v>
      </c>
      <c r="F34" s="68" t="str">
        <f>VLOOKUP($K$2,'Candidate List'!$A$6:$BV$20,57,0)</f>
        <v>60 才</v>
      </c>
      <c r="G34" s="73" t="str">
        <f>VLOOKUP($K$2,'Candidate List'!$A$6:$BV$20,58,0)</f>
        <v>農業</v>
      </c>
      <c r="H34" s="69" t="s">
        <v>126</v>
      </c>
      <c r="I34" s="59"/>
      <c r="J34" s="110" t="s">
        <v>127</v>
      </c>
      <c r="K34" s="111"/>
      <c r="L34" s="116"/>
      <c r="M34" s="117"/>
      <c r="N34" s="117"/>
      <c r="O34" s="118"/>
      <c r="P34" s="53"/>
      <c r="Q34" s="53"/>
      <c r="R34" s="53"/>
      <c r="S34" s="53"/>
      <c r="T34" s="53"/>
      <c r="U34" s="53"/>
      <c r="V34" s="53"/>
      <c r="W34" s="53"/>
      <c r="X34" s="53"/>
      <c r="Y34" s="53"/>
      <c r="Z34" s="53"/>
    </row>
    <row r="35" spans="1:26" ht="34" customHeight="1" thickBot="1" x14ac:dyDescent="0.4">
      <c r="A35" s="106" t="str">
        <f>VLOOKUP($K$2,'Candidate List'!$A$6:$BV$20,59,0)</f>
        <v>Daw WIN WIN</v>
      </c>
      <c r="B35" s="107"/>
      <c r="C35" s="107"/>
      <c r="D35" s="108"/>
      <c r="E35" s="68" t="str">
        <f>VLOOKUP($K$2,'Candidate List'!$A$6:$BV$20,60,0)</f>
        <v>母</v>
      </c>
      <c r="F35" s="68" t="str">
        <f>VLOOKUP($K$2,'Candidate List'!$A$6:$BV$20,61,0)</f>
        <v>58 才</v>
      </c>
      <c r="G35" s="73" t="str">
        <f>VLOOKUP($K$2,'Candidate List'!$A$6:$BV$20,62,0)</f>
        <v>小売業</v>
      </c>
      <c r="H35" s="69" t="s">
        <v>126</v>
      </c>
      <c r="I35" s="85"/>
      <c r="J35" s="106" t="s">
        <v>132</v>
      </c>
      <c r="K35" s="109"/>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06" t="str">
        <f>VLOOKUP($K$2,'Candidate List'!$A$6:$BV$20,63,0)</f>
        <v>PYAE PHYO ZAW</v>
      </c>
      <c r="B36" s="107"/>
      <c r="C36" s="107"/>
      <c r="D36" s="108"/>
      <c r="E36" s="68" t="str">
        <f>VLOOKUP($K$2,'Candidate List'!$A$6:$BV$20,64,0)</f>
        <v>兄</v>
      </c>
      <c r="F36" s="68" t="str">
        <f>VLOOKUP($K$2,'Candidate List'!$A$6:$BV$20,65,0)</f>
        <v>27才</v>
      </c>
      <c r="G36" s="73" t="str">
        <f>VLOOKUP($K$2,'Candidate List'!$A$6:$BV$20,66,0)</f>
        <v>労働者</v>
      </c>
      <c r="H36" s="69" t="s">
        <v>126</v>
      </c>
      <c r="I36" s="69"/>
      <c r="J36" s="106" t="s">
        <v>133</v>
      </c>
      <c r="K36" s="109"/>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06" t="str">
        <f>VLOOKUP($K$2,'Candidate List'!$A$6:$BV$20,67,0)</f>
        <v>-</v>
      </c>
      <c r="B37" s="107"/>
      <c r="C37" s="107"/>
      <c r="D37" s="108"/>
      <c r="E37" s="68" t="str">
        <f>VLOOKUP($K$2,'Candidate List'!$A$6:$BV$20,68,0)</f>
        <v>-</v>
      </c>
      <c r="F37" s="68" t="str">
        <f>VLOOKUP($K$2,'Candidate List'!$A$6:$BV$20,69,0)</f>
        <v>-</v>
      </c>
      <c r="G37" s="73" t="str">
        <f>VLOOKUP($K$2,'Candidate List'!$A$6:$BV$20,70,0)</f>
        <v>-</v>
      </c>
      <c r="H37" s="69"/>
      <c r="I37" s="82"/>
      <c r="J37" s="106" t="s">
        <v>134</v>
      </c>
      <c r="K37" s="109"/>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06" t="str">
        <f>VLOOKUP($K$2,'Candidate List'!$A$6:$BV$20,71,0)</f>
        <v>-</v>
      </c>
      <c r="B38" s="107"/>
      <c r="C38" s="107"/>
      <c r="D38" s="108"/>
      <c r="E38" s="68" t="str">
        <f>VLOOKUP($K$2,'Candidate List'!$A$6:$BV$20,72,0)</f>
        <v>-</v>
      </c>
      <c r="F38" s="68" t="str">
        <f>VLOOKUP($K$2,'Candidate List'!$A$6:$BV$20,73,0)</f>
        <v>-</v>
      </c>
      <c r="G38" s="73" t="str">
        <f>VLOOKUP($K$2,'Candidate List'!$A$6:$BV$20,74,0)</f>
        <v>-</v>
      </c>
      <c r="H38" s="69"/>
      <c r="I38" s="82"/>
      <c r="J38" s="106" t="s">
        <v>135</v>
      </c>
      <c r="K38" s="109"/>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9" priority="1" operator="equal">
      <formula>""</formula>
    </cfRule>
  </conditionalFormatting>
  <conditionalFormatting sqref="J13:K13 G15:I15">
    <cfRule type="cellIs" dxfId="8" priority="2" operator="equal">
      <formula>""</formula>
    </cfRule>
  </conditionalFormatting>
  <dataValidations count="3">
    <dataValidation type="list" allowBlank="1" showErrorMessage="1" sqref="J13 L13 B15" xr:uid="{2D7F0668-440D-4A88-82AB-EC2E94F96E05}">
      <formula1>"有り,無し"</formula1>
    </dataValidation>
    <dataValidation type="list" allowBlank="1" showErrorMessage="1" sqref="G15" xr:uid="{D2BFBC02-CC22-41B6-A3EA-3459D90A34A9}">
      <formula1>"出来る,出来ない"</formula1>
    </dataValidation>
    <dataValidation type="list" allowBlank="1" showInputMessage="1" showErrorMessage="1" sqref="M33" xr:uid="{4F5093E0-07DA-450E-9D74-B485A1023F29}">
      <formula1>"有り, 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2</xdr:col>
                    <xdr:colOff>190500</xdr:colOff>
                    <xdr:row>10</xdr:row>
                    <xdr:rowOff>12700</xdr:rowOff>
                  </from>
                  <to>
                    <xdr:col>4</xdr:col>
                    <xdr:colOff>304800</xdr:colOff>
                    <xdr:row>10</xdr:row>
                    <xdr:rowOff>241300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6</xdr:col>
                    <xdr:colOff>850900</xdr:colOff>
                    <xdr:row>10</xdr:row>
                    <xdr:rowOff>50800</xdr:rowOff>
                  </from>
                  <to>
                    <xdr:col>9</xdr:col>
                    <xdr:colOff>120650</xdr:colOff>
                    <xdr:row>10</xdr:row>
                    <xdr:rowOff>254000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522D08BB-B337-4953-AE5B-472DB97D4DDE}">
          <x14:formula1>
            <xm:f>'Candidate List'!$A$5:$A$20</xm:f>
          </x14:formula1>
          <xm:sqref>K2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3F6F1-A636-48D7-9123-2CDD1AE0F70C}">
  <dimension ref="A1:Z1000"/>
  <sheetViews>
    <sheetView view="pageBreakPreview" zoomScale="74" zoomScaleNormal="100" zoomScaleSheetLayoutView="74" workbookViewId="0">
      <selection activeCell="T13" sqref="T13"/>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7</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カイ　ツザー　ウィン</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KHAING THU ZAR WIN</v>
      </c>
      <c r="C7" s="107"/>
      <c r="D7" s="107"/>
      <c r="E7" s="107"/>
      <c r="F7" s="108"/>
      <c r="G7" s="106" t="s">
        <v>101</v>
      </c>
      <c r="H7" s="108"/>
      <c r="I7" s="119" t="str">
        <f>VLOOKUP($K$2,'Candidate List'!$A$6:$BV$20,19,0)</f>
        <v>N4 合格</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2003年7月3日</v>
      </c>
      <c r="C8" s="107"/>
      <c r="D8" s="107"/>
      <c r="E8" s="107"/>
      <c r="F8" s="108"/>
      <c r="G8" s="166" t="s">
        <v>52</v>
      </c>
      <c r="H8" s="130"/>
      <c r="I8" s="57">
        <f>VLOOKUP($K$2,'Candidate List'!$A$6:$BV$20,7,0)</f>
        <v>20</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YINMABIN Township, Tarwa Village</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3202/23T</v>
      </c>
      <c r="M11" s="146"/>
      <c r="N11" s="146"/>
      <c r="O11" s="147"/>
      <c r="P11" s="53"/>
      <c r="Q11" s="53"/>
      <c r="R11" s="53"/>
      <c r="S11" s="53"/>
      <c r="T11" s="53"/>
      <c r="U11" s="53"/>
      <c r="V11" s="53"/>
      <c r="W11" s="53"/>
      <c r="X11" s="53"/>
      <c r="Y11" s="53"/>
      <c r="Z11" s="53"/>
    </row>
    <row r="12" spans="1:26" ht="24" customHeight="1" thickBot="1" x14ac:dyDescent="0.4">
      <c r="A12" s="59" t="s">
        <v>106</v>
      </c>
      <c r="B12" s="90"/>
      <c r="C12" s="168" t="s">
        <v>107</v>
      </c>
      <c r="D12" s="108"/>
      <c r="E12" s="169"/>
      <c r="F12" s="108"/>
      <c r="G12" s="169" t="s">
        <v>108</v>
      </c>
      <c r="H12" s="107"/>
      <c r="I12" s="148"/>
      <c r="J12" s="87"/>
      <c r="K12" s="88"/>
      <c r="L12" s="89"/>
      <c r="M12" s="87"/>
      <c r="N12" s="89"/>
      <c r="O12" s="65"/>
      <c r="P12" s="53"/>
      <c r="Q12" s="53"/>
      <c r="R12" s="53"/>
      <c r="S12" s="53"/>
      <c r="T12" s="53"/>
      <c r="U12" s="53"/>
      <c r="V12" s="53"/>
      <c r="W12" s="53"/>
      <c r="X12" s="53"/>
      <c r="Y12" s="53"/>
      <c r="Z12" s="53"/>
    </row>
    <row r="13" spans="1:26" ht="24" customHeight="1" thickBot="1" x14ac:dyDescent="0.4">
      <c r="A13" s="48" t="s">
        <v>109</v>
      </c>
      <c r="B13" s="66">
        <f>VLOOKUP($K$2,'Candidate List'!$A$6:$BV$20,10,0)</f>
        <v>152</v>
      </c>
      <c r="C13" s="128" t="s">
        <v>110</v>
      </c>
      <c r="D13" s="130"/>
      <c r="E13" s="137">
        <f>VLOOKUP($K$2,'Candidate List'!$A$6:$BV$20,11,0)</f>
        <v>56</v>
      </c>
      <c r="F13" s="122"/>
      <c r="G13" s="138" t="s">
        <v>111</v>
      </c>
      <c r="H13" s="129"/>
      <c r="I13" s="139"/>
      <c r="J13" s="140" t="s">
        <v>77</v>
      </c>
      <c r="K13" s="139"/>
      <c r="L13" s="57"/>
      <c r="M13" s="67"/>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54" t="s">
        <v>112</v>
      </c>
      <c r="B15" s="144" t="s">
        <v>113</v>
      </c>
      <c r="C15" s="107"/>
      <c r="D15" s="108"/>
      <c r="E15" s="135" t="s">
        <v>114</v>
      </c>
      <c r="F15" s="108"/>
      <c r="G15" s="119" t="s">
        <v>115</v>
      </c>
      <c r="H15" s="107"/>
      <c r="I15" s="108"/>
      <c r="J15" s="145"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A</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5 万円</v>
      </c>
      <c r="C17" s="107"/>
      <c r="D17" s="108"/>
      <c r="E17" s="135" t="s">
        <v>16</v>
      </c>
      <c r="F17" s="108"/>
      <c r="G17" s="136" t="str">
        <f>VLOOKUP($K$2,'Candidate List'!$A$6:$BV$20,21,0)</f>
        <v>その仕事に興味があるし、できるだと思うからです。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2017年</v>
      </c>
      <c r="B23" s="69" t="str">
        <f>VLOOKUP($K$2,'Candidate List'!$A$6:$BV$20,26,0)</f>
        <v>2019年</v>
      </c>
      <c r="C23" s="119" t="str">
        <f>VLOOKUP($K$2,'Candidate List'!$A$6:$BV$20,27,0)</f>
        <v>SEC　Private School</v>
      </c>
      <c r="D23" s="108"/>
      <c r="E23" s="119" t="str">
        <f>VLOOKUP($K$2,'Candidate List'!$A$6:$BV$20,28,0)</f>
        <v>高校</v>
      </c>
      <c r="F23" s="108"/>
      <c r="G23" s="119" t="str">
        <f>VLOOKUP($K$2,'Candidate List'!$A$6:$BV$20,29,0)</f>
        <v>-</v>
      </c>
      <c r="H23" s="107"/>
      <c r="I23" s="107"/>
      <c r="J23" s="107"/>
      <c r="K23" s="108"/>
      <c r="L23" s="119" t="str">
        <f>VLOOKUP($K$2,'Candidate List'!$A$6:$BV$20,30,0)</f>
        <v>高校卒業</v>
      </c>
      <c r="M23" s="107"/>
      <c r="N23" s="107"/>
      <c r="O23" s="108"/>
      <c r="P23" s="53"/>
      <c r="Q23" s="53"/>
      <c r="R23" s="53"/>
      <c r="S23" s="53"/>
      <c r="T23" s="53"/>
      <c r="U23" s="53"/>
      <c r="V23" s="53"/>
      <c r="W23" s="53"/>
      <c r="X23" s="53"/>
      <c r="Y23" s="53"/>
      <c r="Z23" s="53"/>
    </row>
    <row r="24" spans="1:26" ht="24" customHeight="1" thickBot="1" x14ac:dyDescent="0.4">
      <c r="A24" s="69" t="str">
        <f>VLOOKUP($K$2,'Candidate List'!$A$6:$BV$20,31,0)</f>
        <v>2020年</v>
      </c>
      <c r="B24" s="69" t="str">
        <f>VLOOKUP($K$2,'Candidate List'!$A$6:$BV$20,32,0)</f>
        <v>2021年</v>
      </c>
      <c r="C24" s="119" t="str">
        <f>VLOOKUP($K$2,'Candidate List'!$A$6:$BV$20,33,0)</f>
        <v>MONWAR University</v>
      </c>
      <c r="D24" s="108"/>
      <c r="E24" s="119" t="str">
        <f>VLOOKUP($K$2,'Candidate List'!$A$6:$BV$20,34,0)</f>
        <v>大学</v>
      </c>
      <c r="F24" s="108"/>
      <c r="G24" s="119" t="str">
        <f>VLOOKUP($K$2,'Candidate List'!$A$6:$BV$20,35,0)</f>
        <v>物理</v>
      </c>
      <c r="H24" s="107"/>
      <c r="I24" s="107"/>
      <c r="J24" s="107"/>
      <c r="K24" s="108"/>
      <c r="L24" s="119" t="str">
        <f>VLOOKUP($K$2,'Candidate List'!$A$6:$BV$20,36,0)</f>
        <v>大学中退</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2021年</v>
      </c>
      <c r="B29" s="71" t="str">
        <f>VLOOKUP($K$2,'Candidate List'!$A$6:$BV$20,44,0)</f>
        <v>2022年</v>
      </c>
      <c r="C29" s="119" t="str">
        <f>VLOOKUP($K$2,'Candidate List'!$A$6:$BV$20,45,0)</f>
        <v>-</v>
      </c>
      <c r="D29" s="107"/>
      <c r="E29" s="107"/>
      <c r="F29" s="108"/>
      <c r="G29" s="119" t="str">
        <f>VLOOKUP($K$2,'Candidate List'!$A$6:$BV$20,46,0)</f>
        <v>塾の先生</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v>
      </c>
      <c r="B30" s="71" t="str">
        <f>VLOOKUP($K$2,'Candidate List'!$A$6:$BV$20,48,0)</f>
        <v>-</v>
      </c>
      <c r="C30" s="119" t="str">
        <f>VLOOKUP($K$2,'Candidate List'!$A$6:$BV$20,49,0)</f>
        <v>-</v>
      </c>
      <c r="D30" s="107"/>
      <c r="E30" s="107"/>
      <c r="F30" s="108"/>
      <c r="G30" s="119" t="str">
        <f>VLOOKUP($K$2,'Candidate List'!$A$6:$BV$20,50,0)</f>
        <v>-</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v>
      </c>
      <c r="B31" s="71" t="str">
        <f>VLOOKUP($K$2,'Candidate List'!$A$6:$BV$20,52,0)</f>
        <v>-</v>
      </c>
      <c r="C31" s="119" t="str">
        <f>VLOOKUP($K$2,'Candidate List'!$A$6:$BV$20,53,0)</f>
        <v>-</v>
      </c>
      <c r="D31" s="107"/>
      <c r="E31" s="107"/>
      <c r="F31" s="108"/>
      <c r="G31" s="119" t="str">
        <f>VLOOKUP($K$2,'Candidate List'!$A$6:$BV$20,54,0)</f>
        <v>-</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72" t="s">
        <v>51</v>
      </c>
      <c r="F33" s="72" t="s">
        <v>52</v>
      </c>
      <c r="G33" s="72" t="s">
        <v>53</v>
      </c>
      <c r="H33" s="72" t="s">
        <v>123</v>
      </c>
      <c r="I33" s="72"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06" t="str">
        <f>VLOOKUP($K$2,'Candidate List'!$A$6:$BV$20,55,0)</f>
        <v>U KYAW NAING WIN</v>
      </c>
      <c r="B34" s="107"/>
      <c r="C34" s="107"/>
      <c r="D34" s="108"/>
      <c r="E34" s="68" t="str">
        <f>VLOOKUP($K$2,'Candidate List'!$A$6:$BV$20,56,0)</f>
        <v>父</v>
      </c>
      <c r="F34" s="68" t="str">
        <f>VLOOKUP($K$2,'Candidate List'!$A$6:$BV$20,57,0)</f>
        <v>43才</v>
      </c>
      <c r="G34" s="73" t="str">
        <f>VLOOKUP($K$2,'Candidate List'!$A$6:$BV$20,58,0)</f>
        <v>農業</v>
      </c>
      <c r="H34" s="69" t="s">
        <v>126</v>
      </c>
      <c r="I34" s="59"/>
      <c r="J34" s="110" t="s">
        <v>127</v>
      </c>
      <c r="K34" s="111"/>
      <c r="L34" s="116"/>
      <c r="M34" s="117"/>
      <c r="N34" s="117"/>
      <c r="O34" s="118"/>
      <c r="P34" s="53"/>
      <c r="Q34" s="53"/>
      <c r="R34" s="53"/>
      <c r="S34" s="53"/>
      <c r="T34" s="53"/>
      <c r="U34" s="53"/>
      <c r="V34" s="53"/>
      <c r="W34" s="53"/>
      <c r="X34" s="53"/>
      <c r="Y34" s="53"/>
      <c r="Z34" s="53"/>
    </row>
    <row r="35" spans="1:26" ht="34" customHeight="1" thickBot="1" x14ac:dyDescent="0.4">
      <c r="A35" s="106" t="str">
        <f>VLOOKUP($K$2,'Candidate List'!$A$6:$BV$20,59,0)</f>
        <v>DAW SEIN MAY YEE</v>
      </c>
      <c r="B35" s="107"/>
      <c r="C35" s="107"/>
      <c r="D35" s="108"/>
      <c r="E35" s="68" t="str">
        <f>VLOOKUP($K$2,'Candidate List'!$A$6:$BV$20,60,0)</f>
        <v>母</v>
      </c>
      <c r="F35" s="68" t="str">
        <f>VLOOKUP($K$2,'Candidate List'!$A$6:$BV$20,61,0)</f>
        <v>41才</v>
      </c>
      <c r="G35" s="73" t="str">
        <f>VLOOKUP($K$2,'Candidate List'!$A$6:$BV$20,62,0)</f>
        <v>農業</v>
      </c>
      <c r="H35" s="69" t="s">
        <v>126</v>
      </c>
      <c r="I35" s="85"/>
      <c r="J35" s="106" t="s">
        <v>132</v>
      </c>
      <c r="K35" s="109"/>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06" t="str">
        <f>VLOOKUP($K$2,'Candidate List'!$A$6:$BV$20,63,0)</f>
        <v>WUNNA KYAW</v>
      </c>
      <c r="B36" s="107"/>
      <c r="C36" s="107"/>
      <c r="D36" s="108"/>
      <c r="E36" s="68" t="str">
        <f>VLOOKUP($K$2,'Candidate List'!$A$6:$BV$20,64,0)</f>
        <v>弟</v>
      </c>
      <c r="F36" s="68" t="str">
        <f>VLOOKUP($K$2,'Candidate List'!$A$6:$BV$20,65,0)</f>
        <v>12才</v>
      </c>
      <c r="G36" s="73" t="str">
        <f>VLOOKUP($K$2,'Candidate List'!$A$6:$BV$20,66,0)</f>
        <v>学生</v>
      </c>
      <c r="H36" s="69"/>
      <c r="I36" s="69" t="s">
        <v>126</v>
      </c>
      <c r="J36" s="106" t="s">
        <v>133</v>
      </c>
      <c r="K36" s="109"/>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06" t="str">
        <f>VLOOKUP($K$2,'Candidate List'!$A$6:$BV$20,67,0)</f>
        <v>-</v>
      </c>
      <c r="B37" s="107"/>
      <c r="C37" s="107"/>
      <c r="D37" s="108"/>
      <c r="E37" s="68" t="str">
        <f>VLOOKUP($K$2,'Candidate List'!$A$6:$BV$20,68,0)</f>
        <v>-</v>
      </c>
      <c r="F37" s="68" t="str">
        <f>VLOOKUP($K$2,'Candidate List'!$A$6:$BV$20,69,0)</f>
        <v>-</v>
      </c>
      <c r="G37" s="73" t="str">
        <f>VLOOKUP($K$2,'Candidate List'!$A$6:$BV$20,70,0)</f>
        <v>-</v>
      </c>
      <c r="H37" s="69"/>
      <c r="I37" s="82"/>
      <c r="J37" s="106" t="s">
        <v>134</v>
      </c>
      <c r="K37" s="109"/>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06" t="str">
        <f>VLOOKUP($K$2,'Candidate List'!$A$6:$BV$20,71,0)</f>
        <v>-</v>
      </c>
      <c r="B38" s="107"/>
      <c r="C38" s="107"/>
      <c r="D38" s="108"/>
      <c r="E38" s="68" t="str">
        <f>VLOOKUP($K$2,'Candidate List'!$A$6:$BV$20,72,0)</f>
        <v>-</v>
      </c>
      <c r="F38" s="68" t="str">
        <f>VLOOKUP($K$2,'Candidate List'!$A$6:$BV$20,73,0)</f>
        <v>-</v>
      </c>
      <c r="G38" s="73" t="str">
        <f>VLOOKUP($K$2,'Candidate List'!$A$6:$BV$20,74,0)</f>
        <v>-</v>
      </c>
      <c r="H38" s="69"/>
      <c r="I38" s="82"/>
      <c r="J38" s="106" t="s">
        <v>135</v>
      </c>
      <c r="K38" s="109"/>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7" priority="1" operator="equal">
      <formula>""</formula>
    </cfRule>
  </conditionalFormatting>
  <conditionalFormatting sqref="J13:K13 G15:I15">
    <cfRule type="cellIs" dxfId="6" priority="2" operator="equal">
      <formula>""</formula>
    </cfRule>
  </conditionalFormatting>
  <dataValidations count="3">
    <dataValidation type="list" allowBlank="1" showInputMessage="1" showErrorMessage="1" sqref="M33" xr:uid="{B7BA1DB0-0848-4834-BE65-397D29357066}">
      <formula1>"有り, 無し"</formula1>
    </dataValidation>
    <dataValidation type="list" allowBlank="1" showErrorMessage="1" sqref="G15" xr:uid="{2F92F440-A6B4-4ED3-A9A9-03164561D84B}">
      <formula1>"出来る,出来ない"</formula1>
    </dataValidation>
    <dataValidation type="list" allowBlank="1" showErrorMessage="1" sqref="J13 L13 B15" xr:uid="{45996D12-529E-4022-95D5-563AD6BAA2D6}">
      <formula1>"有り,無し"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190500</xdr:colOff>
                    <xdr:row>10</xdr:row>
                    <xdr:rowOff>12700</xdr:rowOff>
                  </from>
                  <to>
                    <xdr:col>4</xdr:col>
                    <xdr:colOff>311150</xdr:colOff>
                    <xdr:row>10</xdr:row>
                    <xdr:rowOff>241300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6</xdr:col>
                    <xdr:colOff>850900</xdr:colOff>
                    <xdr:row>10</xdr:row>
                    <xdr:rowOff>50800</xdr:rowOff>
                  </from>
                  <to>
                    <xdr:col>9</xdr:col>
                    <xdr:colOff>120650</xdr:colOff>
                    <xdr:row>10</xdr:row>
                    <xdr:rowOff>260350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84C459D7-6754-4683-BB3B-73F7476DB8AD}">
          <x14:formula1>
            <xm:f>'Candidate List'!$A$5:$A$20</xm:f>
          </x14:formula1>
          <xm:sqref>K2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DA0D5-B32E-40B0-8648-BF26832164B8}">
  <dimension ref="A1:Z1000"/>
  <sheetViews>
    <sheetView view="pageBreakPreview" zoomScale="74" zoomScaleNormal="100" zoomScaleSheetLayoutView="74" workbookViewId="0">
      <selection activeCell="P9" sqref="P9"/>
    </sheetView>
  </sheetViews>
  <sheetFormatPr defaultColWidth="14.453125" defaultRowHeight="15" customHeight="1" x14ac:dyDescent="0.35"/>
  <cols>
    <col min="1" max="1" width="15.26953125" style="51" customWidth="1"/>
    <col min="2" max="2" width="10.26953125" style="51" customWidth="1"/>
    <col min="3" max="3" width="7.453125" style="51" customWidth="1"/>
    <col min="4" max="4" width="10.26953125" style="51" customWidth="1"/>
    <col min="5" max="5" width="8.81640625" style="51" customWidth="1"/>
    <col min="6" max="6" width="8" style="51" customWidth="1"/>
    <col min="7" max="7" width="21.453125" style="51" customWidth="1"/>
    <col min="8" max="9" width="6.7265625" style="51" customWidth="1"/>
    <col min="10" max="10" width="8.81640625" style="51" customWidth="1"/>
    <col min="11" max="11" width="7.1796875" style="51" customWidth="1"/>
    <col min="12" max="12" width="2.7265625" style="51" customWidth="1"/>
    <col min="13" max="13" width="8.81640625" style="51" customWidth="1"/>
    <col min="14" max="14" width="5.08984375" style="51" customWidth="1"/>
    <col min="15" max="15" width="1.7265625" style="51" customWidth="1"/>
    <col min="16" max="26" width="8.81640625" style="51" customWidth="1"/>
    <col min="27" max="16384" width="14.453125" style="51"/>
  </cols>
  <sheetData>
    <row r="1" spans="1:26" ht="16" thickBot="1" x14ac:dyDescent="0.4">
      <c r="A1" s="141" t="s">
        <v>98</v>
      </c>
      <c r="B1" s="142"/>
      <c r="C1" s="142"/>
      <c r="D1" s="142"/>
      <c r="E1" s="142"/>
      <c r="F1" s="142"/>
      <c r="G1" s="142"/>
      <c r="H1" s="142"/>
      <c r="I1" s="142"/>
      <c r="J1" s="142"/>
      <c r="K1" s="49"/>
      <c r="L1" s="50"/>
      <c r="M1" s="50"/>
      <c r="N1" s="152"/>
      <c r="O1" s="143"/>
    </row>
    <row r="2" spans="1:26" ht="15.5" x14ac:dyDescent="0.35">
      <c r="A2" s="150"/>
      <c r="B2" s="132"/>
      <c r="C2" s="132"/>
      <c r="D2" s="132"/>
      <c r="E2" s="132"/>
      <c r="F2" s="132"/>
      <c r="G2" s="132"/>
      <c r="H2" s="132"/>
      <c r="I2" s="132"/>
      <c r="J2" s="132"/>
      <c r="K2" s="156">
        <v>8</v>
      </c>
      <c r="L2" s="52"/>
      <c r="M2" s="52"/>
      <c r="N2" s="153"/>
      <c r="O2" s="133"/>
    </row>
    <row r="3" spans="1:26" ht="16" thickBot="1" x14ac:dyDescent="0.4">
      <c r="A3" s="151"/>
      <c r="B3" s="121"/>
      <c r="C3" s="121"/>
      <c r="D3" s="121"/>
      <c r="E3" s="121"/>
      <c r="F3" s="121"/>
      <c r="G3" s="121"/>
      <c r="H3" s="121"/>
      <c r="I3" s="121"/>
      <c r="J3" s="121"/>
      <c r="K3" s="157"/>
      <c r="L3" s="52"/>
      <c r="M3" s="52"/>
      <c r="N3" s="153"/>
      <c r="O3" s="133"/>
    </row>
    <row r="4" spans="1:26" ht="24" customHeight="1" x14ac:dyDescent="0.35">
      <c r="A4" s="158" t="s">
        <v>99</v>
      </c>
      <c r="B4" s="131"/>
      <c r="C4" s="132"/>
      <c r="D4" s="132"/>
      <c r="E4" s="132"/>
      <c r="F4" s="132"/>
      <c r="G4" s="132"/>
      <c r="H4" s="132"/>
      <c r="I4" s="132"/>
      <c r="J4" s="132"/>
      <c r="K4" s="160"/>
      <c r="L4" s="52"/>
      <c r="M4" s="52"/>
      <c r="N4" s="153"/>
      <c r="O4" s="133"/>
      <c r="P4" s="53"/>
      <c r="Q4" s="53"/>
      <c r="R4" s="53"/>
      <c r="S4" s="53"/>
      <c r="T4" s="53"/>
      <c r="U4" s="53"/>
      <c r="V4" s="53"/>
      <c r="W4" s="53"/>
      <c r="X4" s="53"/>
      <c r="Y4" s="53"/>
      <c r="Z4" s="53"/>
    </row>
    <row r="5" spans="1:26" ht="6" customHeight="1" thickBot="1" x14ac:dyDescent="0.4">
      <c r="A5" s="159"/>
      <c r="B5" s="121"/>
      <c r="C5" s="121"/>
      <c r="D5" s="121"/>
      <c r="E5" s="121"/>
      <c r="F5" s="121"/>
      <c r="G5" s="121"/>
      <c r="H5" s="121"/>
      <c r="I5" s="121"/>
      <c r="J5" s="121"/>
      <c r="K5" s="150"/>
      <c r="L5" s="52"/>
      <c r="M5" s="52"/>
      <c r="N5" s="153"/>
      <c r="O5" s="133"/>
      <c r="P5" s="53"/>
      <c r="Q5" s="53"/>
      <c r="R5" s="53"/>
      <c r="S5" s="53"/>
      <c r="T5" s="53"/>
      <c r="U5" s="53"/>
      <c r="V5" s="53"/>
      <c r="W5" s="53"/>
      <c r="X5" s="53"/>
      <c r="Y5" s="53"/>
      <c r="Z5" s="53"/>
    </row>
    <row r="6" spans="1:26" ht="24" customHeight="1" thickBot="1" x14ac:dyDescent="0.4">
      <c r="A6" s="54" t="s">
        <v>4</v>
      </c>
      <c r="B6" s="119" t="str">
        <f>VLOOKUP($K$2,'Candidate List'!$A$6:$BV$20,4,0)</f>
        <v>サウン　コ　コ　ナイン</v>
      </c>
      <c r="C6" s="161"/>
      <c r="D6" s="161"/>
      <c r="E6" s="161"/>
      <c r="F6" s="162"/>
      <c r="G6" s="163"/>
      <c r="H6" s="107"/>
      <c r="I6" s="107"/>
      <c r="J6" s="148"/>
      <c r="K6" s="150"/>
      <c r="L6" s="52"/>
      <c r="M6" s="52"/>
      <c r="N6" s="153"/>
      <c r="O6" s="133"/>
      <c r="P6" s="53"/>
      <c r="Q6" s="53"/>
      <c r="R6" s="53"/>
      <c r="S6" s="53"/>
      <c r="T6" s="53"/>
      <c r="U6" s="53"/>
      <c r="V6" s="53"/>
      <c r="W6" s="53"/>
      <c r="X6" s="53"/>
      <c r="Y6" s="53"/>
      <c r="Z6" s="53"/>
    </row>
    <row r="7" spans="1:26" ht="24" customHeight="1" thickBot="1" x14ac:dyDescent="0.4">
      <c r="A7" s="54" t="s">
        <v>100</v>
      </c>
      <c r="B7" s="164" t="str">
        <f>VLOOKUP($K$2,'Candidate List'!$A$6:$BV$20,3,0)</f>
        <v>SAUNG KO KO NAING</v>
      </c>
      <c r="C7" s="107"/>
      <c r="D7" s="107"/>
      <c r="E7" s="107"/>
      <c r="F7" s="108"/>
      <c r="G7" s="106" t="s">
        <v>101</v>
      </c>
      <c r="H7" s="108"/>
      <c r="I7" s="119" t="str">
        <f>VLOOKUP($K$2,'Candidate List'!$A$6:$BV$20,19,0)</f>
        <v>N4 合格</v>
      </c>
      <c r="J7" s="108"/>
      <c r="K7" s="150"/>
      <c r="L7" s="52"/>
      <c r="M7" s="52"/>
      <c r="N7" s="153"/>
      <c r="O7" s="133"/>
      <c r="P7" s="53"/>
      <c r="Q7" s="53"/>
      <c r="R7" s="53"/>
      <c r="S7" s="53"/>
      <c r="T7" s="53"/>
      <c r="U7" s="53"/>
      <c r="V7" s="53"/>
      <c r="W7" s="53"/>
      <c r="X7" s="53"/>
      <c r="Y7" s="53"/>
      <c r="Z7" s="53"/>
    </row>
    <row r="8" spans="1:26" ht="24" customHeight="1" thickBot="1" x14ac:dyDescent="0.4">
      <c r="A8" s="54" t="s">
        <v>102</v>
      </c>
      <c r="B8" s="165" t="str">
        <f>VLOOKUP($K$2,'Candidate List'!$A$6:$BV$20,6,0)</f>
        <v>2003年5月6日</v>
      </c>
      <c r="C8" s="107"/>
      <c r="D8" s="107"/>
      <c r="E8" s="107"/>
      <c r="F8" s="108"/>
      <c r="G8" s="166" t="s">
        <v>52</v>
      </c>
      <c r="H8" s="130"/>
      <c r="I8" s="57">
        <f>VLOOKUP($K$2,'Candidate List'!$A$6:$BV$20,7,0)</f>
        <v>20</v>
      </c>
      <c r="J8" s="57" t="s">
        <v>103</v>
      </c>
      <c r="K8" s="150"/>
      <c r="L8" s="52"/>
      <c r="M8" s="52"/>
      <c r="N8" s="154"/>
      <c r="O8" s="155"/>
      <c r="P8" s="53"/>
      <c r="Q8" s="53"/>
      <c r="R8" s="53"/>
      <c r="S8" s="53"/>
      <c r="T8" s="53"/>
      <c r="U8" s="53"/>
      <c r="V8" s="53"/>
      <c r="W8" s="53"/>
      <c r="X8" s="53"/>
      <c r="Y8" s="53"/>
      <c r="Z8" s="53"/>
    </row>
    <row r="9" spans="1:26" ht="32.25" customHeight="1" thickBot="1" x14ac:dyDescent="0.4">
      <c r="A9" s="58" t="s">
        <v>104</v>
      </c>
      <c r="B9" s="167" t="str">
        <f>VLOOKUP($K$2,'Candidate List'!$A$6:$BV$20,23,0)</f>
        <v>Bawa Myint Mo Street, North Okkalapa , Yangon</v>
      </c>
      <c r="C9" s="107"/>
      <c r="D9" s="107"/>
      <c r="E9" s="107"/>
      <c r="F9" s="107"/>
      <c r="G9" s="107"/>
      <c r="H9" s="107"/>
      <c r="I9" s="107"/>
      <c r="J9" s="107"/>
      <c r="K9" s="120"/>
      <c r="L9" s="121"/>
      <c r="M9" s="121"/>
      <c r="N9" s="121"/>
      <c r="O9" s="122"/>
      <c r="P9" s="53"/>
      <c r="Q9" s="53"/>
      <c r="R9" s="53"/>
      <c r="S9" s="53"/>
      <c r="T9" s="53"/>
      <c r="U9" s="53"/>
      <c r="V9" s="53"/>
      <c r="W9" s="53"/>
      <c r="X9" s="53"/>
      <c r="Y9" s="53"/>
      <c r="Z9" s="53"/>
    </row>
    <row r="10" spans="1:26" ht="16.5" customHeight="1" thickBot="1" x14ac:dyDescent="0.4">
      <c r="A10" s="58"/>
      <c r="B10" s="149"/>
      <c r="C10" s="107"/>
      <c r="D10" s="107"/>
      <c r="E10" s="107"/>
      <c r="F10" s="107"/>
      <c r="G10" s="107"/>
      <c r="H10" s="107"/>
      <c r="I10" s="107"/>
      <c r="J10" s="107"/>
      <c r="K10" s="107"/>
      <c r="L10" s="107"/>
      <c r="M10" s="107"/>
      <c r="N10" s="107"/>
      <c r="O10" s="108"/>
      <c r="P10" s="53"/>
      <c r="Q10" s="53"/>
      <c r="R10" s="53"/>
      <c r="S10" s="53"/>
      <c r="T10" s="53"/>
      <c r="U10" s="53"/>
      <c r="V10" s="53"/>
      <c r="W10" s="53"/>
      <c r="X10" s="53"/>
      <c r="Y10" s="53"/>
      <c r="Z10" s="53"/>
    </row>
    <row r="11" spans="1:26" ht="24" customHeight="1" thickBot="1" x14ac:dyDescent="0.4">
      <c r="A11" s="59" t="s">
        <v>105</v>
      </c>
      <c r="B11" s="119"/>
      <c r="C11" s="107"/>
      <c r="D11" s="107"/>
      <c r="E11" s="107"/>
      <c r="F11" s="108"/>
      <c r="G11" s="119" t="s">
        <v>139</v>
      </c>
      <c r="H11" s="107"/>
      <c r="I11" s="107"/>
      <c r="J11" s="108"/>
      <c r="K11" s="60" t="s">
        <v>131</v>
      </c>
      <c r="L11" s="146" t="str">
        <f>VLOOKUP($K$2,'Candidate List'!$A$6:$BV$20,2,0)</f>
        <v>3219/23T</v>
      </c>
      <c r="M11" s="146"/>
      <c r="N11" s="146"/>
      <c r="O11" s="147"/>
      <c r="P11" s="53"/>
      <c r="Q11" s="53"/>
      <c r="R11" s="53"/>
      <c r="S11" s="53"/>
      <c r="T11" s="53"/>
      <c r="U11" s="53"/>
      <c r="V11" s="53"/>
      <c r="W11" s="53"/>
      <c r="X11" s="53"/>
      <c r="Y11" s="53"/>
      <c r="Z11" s="53"/>
    </row>
    <row r="12" spans="1:26" ht="24" customHeight="1" thickBot="1" x14ac:dyDescent="0.4">
      <c r="A12" s="61" t="s">
        <v>106</v>
      </c>
      <c r="B12" s="62"/>
      <c r="C12" s="135" t="s">
        <v>107</v>
      </c>
      <c r="D12" s="108"/>
      <c r="E12" s="145"/>
      <c r="F12" s="108"/>
      <c r="G12" s="145" t="s">
        <v>108</v>
      </c>
      <c r="H12" s="107"/>
      <c r="I12" s="148"/>
      <c r="J12" s="63"/>
      <c r="K12" s="88"/>
      <c r="L12" s="64"/>
      <c r="M12" s="87"/>
      <c r="N12" s="64"/>
      <c r="O12" s="65"/>
      <c r="P12" s="53"/>
      <c r="Q12" s="53"/>
      <c r="R12" s="53"/>
      <c r="S12" s="53"/>
      <c r="T12" s="53"/>
      <c r="U12" s="53"/>
      <c r="V12" s="53"/>
      <c r="W12" s="53"/>
      <c r="X12" s="53"/>
      <c r="Y12" s="53"/>
      <c r="Z12" s="53"/>
    </row>
    <row r="13" spans="1:26" ht="24" customHeight="1" thickBot="1" x14ac:dyDescent="0.4">
      <c r="A13" s="48" t="s">
        <v>109</v>
      </c>
      <c r="B13" s="66">
        <f>VLOOKUP($K$2,'Candidate List'!$A$6:$BV$20,10,0)</f>
        <v>180</v>
      </c>
      <c r="C13" s="128" t="s">
        <v>110</v>
      </c>
      <c r="D13" s="130"/>
      <c r="E13" s="137">
        <f>VLOOKUP($K$2,'Candidate List'!$A$6:$BV$20,11,0)</f>
        <v>59</v>
      </c>
      <c r="F13" s="122"/>
      <c r="G13" s="138" t="s">
        <v>111</v>
      </c>
      <c r="H13" s="129"/>
      <c r="I13" s="139"/>
      <c r="J13" s="140" t="s">
        <v>77</v>
      </c>
      <c r="K13" s="139"/>
      <c r="L13" s="57"/>
      <c r="M13" s="67"/>
      <c r="N13" s="53"/>
      <c r="O13" s="53"/>
      <c r="P13" s="53"/>
      <c r="Q13" s="53"/>
      <c r="R13" s="53"/>
      <c r="S13" s="53"/>
      <c r="T13" s="53"/>
      <c r="U13" s="53"/>
      <c r="V13" s="53"/>
      <c r="W13" s="53"/>
      <c r="X13" s="53"/>
    </row>
    <row r="14" spans="1:26" ht="24" customHeight="1" thickBot="1" x14ac:dyDescent="0.4">
      <c r="A14" s="141"/>
      <c r="B14" s="142"/>
      <c r="C14" s="142"/>
      <c r="D14" s="142"/>
      <c r="E14" s="142"/>
      <c r="F14" s="142"/>
      <c r="G14" s="142"/>
      <c r="H14" s="142"/>
      <c r="I14" s="142"/>
      <c r="J14" s="142"/>
      <c r="K14" s="142"/>
      <c r="L14" s="142"/>
      <c r="M14" s="142"/>
      <c r="N14" s="142"/>
      <c r="O14" s="143"/>
      <c r="P14" s="53"/>
      <c r="Q14" s="53"/>
      <c r="R14" s="53"/>
      <c r="S14" s="53"/>
      <c r="T14" s="53"/>
      <c r="U14" s="53"/>
      <c r="V14" s="53"/>
      <c r="W14" s="53"/>
      <c r="X14" s="53"/>
      <c r="Y14" s="53"/>
      <c r="Z14" s="53"/>
    </row>
    <row r="15" spans="1:26" ht="24" customHeight="1" thickBot="1" x14ac:dyDescent="0.4">
      <c r="A15" s="54" t="s">
        <v>112</v>
      </c>
      <c r="B15" s="144" t="s">
        <v>113</v>
      </c>
      <c r="C15" s="107"/>
      <c r="D15" s="108"/>
      <c r="E15" s="135" t="s">
        <v>114</v>
      </c>
      <c r="F15" s="108"/>
      <c r="G15" s="119" t="s">
        <v>115</v>
      </c>
      <c r="H15" s="107"/>
      <c r="I15" s="108"/>
      <c r="J15" s="145" t="s">
        <v>116</v>
      </c>
      <c r="K15" s="108"/>
      <c r="L15" s="119" t="s">
        <v>77</v>
      </c>
      <c r="M15" s="107"/>
      <c r="N15" s="107"/>
      <c r="O15" s="108"/>
      <c r="P15" s="53"/>
      <c r="Q15" s="53"/>
      <c r="R15" s="53"/>
      <c r="S15" s="53"/>
      <c r="T15" s="53"/>
      <c r="U15" s="53"/>
      <c r="V15" s="53"/>
      <c r="W15" s="53"/>
      <c r="X15" s="53"/>
      <c r="Y15" s="53"/>
      <c r="Z15" s="53"/>
    </row>
    <row r="16" spans="1:26" ht="24" customHeight="1" thickBot="1" x14ac:dyDescent="0.4">
      <c r="A16" s="54" t="s">
        <v>117</v>
      </c>
      <c r="B16" s="134"/>
      <c r="C16" s="107"/>
      <c r="D16" s="108"/>
      <c r="E16" s="135" t="s">
        <v>118</v>
      </c>
      <c r="F16" s="108"/>
      <c r="G16" s="119" t="str">
        <f>VLOOKUP($K$2,'Candidate List'!$A$6:$BV$20,9,0)</f>
        <v>B</v>
      </c>
      <c r="H16" s="107"/>
      <c r="I16" s="108"/>
      <c r="J16" s="119"/>
      <c r="K16" s="108"/>
      <c r="L16" s="134"/>
      <c r="M16" s="107"/>
      <c r="N16" s="107"/>
      <c r="O16" s="108"/>
      <c r="P16" s="53"/>
      <c r="Q16" s="53"/>
      <c r="R16" s="53"/>
      <c r="S16" s="53"/>
      <c r="T16" s="53"/>
      <c r="U16" s="53"/>
      <c r="V16" s="53"/>
      <c r="W16" s="53"/>
      <c r="X16" s="53"/>
      <c r="Y16" s="53"/>
      <c r="Z16" s="53"/>
    </row>
    <row r="17" spans="1:26" ht="32.25" customHeight="1" thickBot="1" x14ac:dyDescent="0.4">
      <c r="A17" s="54" t="s">
        <v>17</v>
      </c>
      <c r="B17" s="134" t="str">
        <f>VLOOKUP($K$2,'Candidate List'!$A$6:$BV$20,22,0)</f>
        <v>約 5 万円</v>
      </c>
      <c r="C17" s="107"/>
      <c r="D17" s="108"/>
      <c r="E17" s="135" t="s">
        <v>16</v>
      </c>
      <c r="F17" s="108"/>
      <c r="G17" s="136" t="str">
        <f>VLOOKUP($K$2,'Candidate List'!$A$6:$BV$20,21,0)</f>
        <v>日本の食品製造業で働きたいからです。</v>
      </c>
      <c r="H17" s="107"/>
      <c r="I17" s="107"/>
      <c r="J17" s="107"/>
      <c r="K17" s="107"/>
      <c r="L17" s="107"/>
      <c r="M17" s="107"/>
      <c r="N17" s="107"/>
      <c r="O17" s="108"/>
      <c r="P17" s="53"/>
      <c r="Q17" s="53"/>
      <c r="R17" s="53"/>
      <c r="S17" s="53"/>
      <c r="T17" s="53"/>
      <c r="U17" s="53"/>
      <c r="V17" s="53"/>
      <c r="W17" s="53"/>
      <c r="X17" s="53"/>
      <c r="Y17" s="53"/>
      <c r="Z17" s="53"/>
    </row>
    <row r="18" spans="1:26" ht="24" customHeight="1" thickBot="1" x14ac:dyDescent="0.4">
      <c r="A18" s="135"/>
      <c r="B18" s="107"/>
      <c r="C18" s="107"/>
      <c r="D18" s="108"/>
      <c r="E18" s="119"/>
      <c r="F18" s="107"/>
      <c r="G18" s="107"/>
      <c r="H18" s="107"/>
      <c r="I18" s="107"/>
      <c r="J18" s="107"/>
      <c r="K18" s="107"/>
      <c r="L18" s="107"/>
      <c r="M18" s="107"/>
      <c r="N18" s="107"/>
      <c r="O18" s="108"/>
      <c r="P18" s="53"/>
      <c r="Q18" s="53"/>
      <c r="R18" s="53"/>
      <c r="S18" s="53"/>
      <c r="T18" s="53"/>
      <c r="U18" s="53"/>
      <c r="V18" s="53"/>
      <c r="W18" s="53"/>
      <c r="X18" s="53"/>
      <c r="Y18" s="53"/>
      <c r="Z18" s="53"/>
    </row>
    <row r="19" spans="1:26" ht="24" customHeight="1" thickBot="1" x14ac:dyDescent="0.4">
      <c r="A19" s="135" t="s">
        <v>19</v>
      </c>
      <c r="B19" s="107"/>
      <c r="C19" s="107"/>
      <c r="D19" s="108"/>
      <c r="E19" s="134" t="str">
        <f>VLOOKUP($K$2,'Candidate List'!$A$6:$BV$20,24,0)</f>
        <v>無し</v>
      </c>
      <c r="F19" s="107"/>
      <c r="G19" s="107"/>
      <c r="H19" s="107"/>
      <c r="I19" s="107"/>
      <c r="J19" s="107"/>
      <c r="K19" s="107"/>
      <c r="L19" s="107"/>
      <c r="M19" s="107"/>
      <c r="N19" s="107"/>
      <c r="O19" s="108"/>
      <c r="P19" s="53"/>
      <c r="Q19" s="53"/>
      <c r="R19" s="53"/>
      <c r="S19" s="53"/>
      <c r="T19" s="53"/>
      <c r="U19" s="53"/>
      <c r="V19" s="53"/>
      <c r="W19" s="53"/>
      <c r="X19" s="53"/>
      <c r="Y19" s="53"/>
      <c r="Z19" s="53"/>
    </row>
    <row r="20" spans="1:26" ht="24" customHeight="1" thickBot="1" x14ac:dyDescent="0.4">
      <c r="A20" s="128" t="s">
        <v>119</v>
      </c>
      <c r="B20" s="129"/>
      <c r="C20" s="129"/>
      <c r="D20" s="130"/>
      <c r="E20" s="131"/>
      <c r="F20" s="132"/>
      <c r="G20" s="132"/>
      <c r="H20" s="132"/>
      <c r="I20" s="132"/>
      <c r="J20" s="132"/>
      <c r="K20" s="132"/>
      <c r="L20" s="132"/>
      <c r="M20" s="132"/>
      <c r="N20" s="132"/>
      <c r="O20" s="133"/>
      <c r="P20" s="53"/>
      <c r="Q20" s="53"/>
      <c r="R20" s="53"/>
      <c r="S20" s="53"/>
      <c r="T20" s="53"/>
      <c r="U20" s="53"/>
      <c r="V20" s="53"/>
      <c r="W20" s="53"/>
      <c r="X20" s="53"/>
      <c r="Y20" s="53"/>
      <c r="Z20" s="53"/>
    </row>
    <row r="21" spans="1:26" ht="24" customHeight="1" thickBot="1" x14ac:dyDescent="0.4">
      <c r="A21" s="112" t="s">
        <v>14</v>
      </c>
      <c r="B21" s="113"/>
      <c r="C21" s="113"/>
      <c r="D21" s="113"/>
      <c r="E21" s="113"/>
      <c r="F21" s="113"/>
      <c r="G21" s="113"/>
      <c r="H21" s="113"/>
      <c r="I21" s="113"/>
      <c r="J21" s="113"/>
      <c r="K21" s="113"/>
      <c r="L21" s="113"/>
      <c r="M21" s="113"/>
      <c r="N21" s="113"/>
      <c r="O21" s="115"/>
      <c r="P21" s="53"/>
      <c r="Q21" s="53"/>
      <c r="R21" s="53"/>
      <c r="S21" s="53"/>
      <c r="T21" s="53"/>
      <c r="U21" s="53"/>
      <c r="V21" s="53"/>
      <c r="W21" s="53"/>
      <c r="X21" s="53"/>
      <c r="Y21" s="53"/>
      <c r="Z21" s="53"/>
    </row>
    <row r="22" spans="1:26" ht="24" customHeight="1" thickBot="1" x14ac:dyDescent="0.4">
      <c r="A22" s="68" t="s">
        <v>20</v>
      </c>
      <c r="B22" s="68" t="s">
        <v>21</v>
      </c>
      <c r="C22" s="106" t="s">
        <v>22</v>
      </c>
      <c r="D22" s="107"/>
      <c r="E22" s="107"/>
      <c r="F22" s="108"/>
      <c r="G22" s="119" t="s">
        <v>24</v>
      </c>
      <c r="H22" s="107"/>
      <c r="I22" s="107"/>
      <c r="J22" s="107"/>
      <c r="K22" s="108"/>
      <c r="L22" s="119" t="s">
        <v>25</v>
      </c>
      <c r="M22" s="107"/>
      <c r="N22" s="107"/>
      <c r="O22" s="108"/>
      <c r="P22" s="53"/>
      <c r="Q22" s="53"/>
      <c r="R22" s="53"/>
      <c r="S22" s="53"/>
      <c r="T22" s="53"/>
      <c r="U22" s="53"/>
      <c r="V22" s="53"/>
      <c r="W22" s="53"/>
      <c r="X22" s="53"/>
      <c r="Y22" s="53"/>
      <c r="Z22" s="53"/>
    </row>
    <row r="23" spans="1:26" ht="24" customHeight="1" thickBot="1" x14ac:dyDescent="0.4">
      <c r="A23" s="69" t="str">
        <f>VLOOKUP($K$2,'Candidate List'!$A$6:$BV$20,25,0)</f>
        <v>2019年</v>
      </c>
      <c r="B23" s="69" t="str">
        <f>VLOOKUP($K$2,'Candidate List'!$A$6:$BV$20,26,0)</f>
        <v>2020年</v>
      </c>
      <c r="C23" s="119" t="str">
        <f>VLOOKUP($K$2,'Candidate List'!$A$6:$BV$20,27,0)</f>
        <v>Future Light</v>
      </c>
      <c r="D23" s="108"/>
      <c r="E23" s="119" t="str">
        <f>VLOOKUP($K$2,'Candidate List'!$A$6:$BV$20,28,0)</f>
        <v>高校</v>
      </c>
      <c r="F23" s="108"/>
      <c r="G23" s="119" t="str">
        <f>VLOOKUP($K$2,'Candidate List'!$A$6:$BV$20,29,0)</f>
        <v>-</v>
      </c>
      <c r="H23" s="107"/>
      <c r="I23" s="107"/>
      <c r="J23" s="107"/>
      <c r="K23" s="108"/>
      <c r="L23" s="119" t="str">
        <f>VLOOKUP($K$2,'Candidate List'!$A$6:$BV$20,30,0)</f>
        <v>高校卒業</v>
      </c>
      <c r="M23" s="107"/>
      <c r="N23" s="107"/>
      <c r="O23" s="108"/>
      <c r="P23" s="53"/>
      <c r="Q23" s="53"/>
      <c r="R23" s="53"/>
      <c r="S23" s="53"/>
      <c r="T23" s="53"/>
      <c r="U23" s="53"/>
      <c r="V23" s="53"/>
      <c r="W23" s="53"/>
      <c r="X23" s="53"/>
      <c r="Y23" s="53"/>
      <c r="Z23" s="53"/>
    </row>
    <row r="24" spans="1:26" ht="24" customHeight="1" thickBot="1" x14ac:dyDescent="0.4">
      <c r="A24" s="69" t="str">
        <f>VLOOKUP($K$2,'Candidate List'!$A$6:$BV$20,31,0)</f>
        <v>-</v>
      </c>
      <c r="B24" s="69" t="str">
        <f>VLOOKUP($K$2,'Candidate List'!$A$6:$BV$20,32,0)</f>
        <v>-</v>
      </c>
      <c r="C24" s="119" t="str">
        <f>VLOOKUP($K$2,'Candidate List'!$A$6:$BV$20,33,0)</f>
        <v>-</v>
      </c>
      <c r="D24" s="108"/>
      <c r="E24" s="119" t="str">
        <f>VLOOKUP($K$2,'Candidate List'!$A$6:$BV$20,34,0)</f>
        <v>-</v>
      </c>
      <c r="F24" s="108"/>
      <c r="G24" s="119" t="str">
        <f>VLOOKUP($K$2,'Candidate List'!$A$6:$BV$20,35,0)</f>
        <v>-</v>
      </c>
      <c r="H24" s="107"/>
      <c r="I24" s="107"/>
      <c r="J24" s="107"/>
      <c r="K24" s="108"/>
      <c r="L24" s="119" t="str">
        <f>VLOOKUP($K$2,'Candidate List'!$A$6:$BV$20,36,0)</f>
        <v>-</v>
      </c>
      <c r="M24" s="107"/>
      <c r="N24" s="107"/>
      <c r="O24" s="108"/>
      <c r="P24" s="53"/>
      <c r="Q24" s="53"/>
      <c r="R24" s="53"/>
      <c r="S24" s="53"/>
      <c r="T24" s="53"/>
      <c r="U24" s="53"/>
      <c r="V24" s="53"/>
      <c r="W24" s="53"/>
      <c r="X24" s="53"/>
      <c r="Y24" s="53"/>
      <c r="Z24" s="53"/>
    </row>
    <row r="25" spans="1:26" ht="24" customHeight="1" thickBot="1" x14ac:dyDescent="0.4">
      <c r="A25" s="69" t="str">
        <f>VLOOKUP($K$2,'Candidate List'!$A$6:$BV$20,37,0)</f>
        <v>-</v>
      </c>
      <c r="B25" s="69" t="str">
        <f>VLOOKUP($K$2,'Candidate List'!$A$6:$BV$20,38,0)</f>
        <v>-</v>
      </c>
      <c r="C25" s="119" t="str">
        <f>VLOOKUP($K$2,'Candidate List'!$A$6:$BV$20,39,0)</f>
        <v>-</v>
      </c>
      <c r="D25" s="108"/>
      <c r="E25" s="119" t="str">
        <f>VLOOKUP($K$2,'Candidate List'!$A$6:$BV$20,40,0)</f>
        <v>-</v>
      </c>
      <c r="F25" s="108"/>
      <c r="G25" s="119" t="str">
        <f>VLOOKUP($K$2,'Candidate List'!$A$6:$BV$20,41,0)</f>
        <v>-</v>
      </c>
      <c r="H25" s="107"/>
      <c r="I25" s="107"/>
      <c r="J25" s="107"/>
      <c r="K25" s="108"/>
      <c r="L25" s="119" t="str">
        <f>VLOOKUP($K$2,'Candidate List'!$A$6:$BV$20,42,0)</f>
        <v>-</v>
      </c>
      <c r="M25" s="107"/>
      <c r="N25" s="107"/>
      <c r="O25" s="108"/>
      <c r="P25" s="53"/>
      <c r="Q25" s="53"/>
      <c r="R25" s="53"/>
      <c r="S25" s="53"/>
      <c r="T25" s="53"/>
      <c r="U25" s="53"/>
      <c r="V25" s="53"/>
      <c r="W25" s="53"/>
      <c r="X25" s="53"/>
      <c r="Y25" s="53"/>
      <c r="Z25" s="53"/>
    </row>
    <row r="26" spans="1:26" ht="24" customHeight="1" thickBot="1" x14ac:dyDescent="0.4">
      <c r="A26" s="125" t="s">
        <v>120</v>
      </c>
      <c r="B26" s="121"/>
      <c r="C26" s="121"/>
      <c r="D26" s="121"/>
      <c r="E26" s="121"/>
      <c r="F26" s="121"/>
      <c r="G26" s="121"/>
      <c r="H26" s="121"/>
      <c r="I26" s="121"/>
      <c r="J26" s="121"/>
      <c r="K26" s="121"/>
      <c r="L26" s="121"/>
      <c r="M26" s="121"/>
      <c r="N26" s="121"/>
      <c r="O26" s="122"/>
      <c r="P26" s="53"/>
      <c r="Q26" s="53"/>
      <c r="R26" s="53"/>
      <c r="S26" s="53"/>
      <c r="T26" s="53"/>
      <c r="U26" s="53"/>
      <c r="V26" s="53"/>
      <c r="W26" s="53"/>
      <c r="X26" s="53"/>
      <c r="Y26" s="53"/>
      <c r="Z26" s="53"/>
    </row>
    <row r="27" spans="1:26" ht="24" customHeight="1" thickBot="1" x14ac:dyDescent="0.4">
      <c r="A27" s="112" t="s">
        <v>121</v>
      </c>
      <c r="B27" s="113"/>
      <c r="C27" s="113"/>
      <c r="D27" s="113"/>
      <c r="E27" s="113"/>
      <c r="F27" s="113"/>
      <c r="G27" s="113"/>
      <c r="H27" s="113"/>
      <c r="I27" s="113"/>
      <c r="J27" s="113"/>
      <c r="K27" s="113"/>
      <c r="L27" s="113"/>
      <c r="M27" s="113"/>
      <c r="N27" s="113"/>
      <c r="O27" s="115"/>
      <c r="P27" s="53"/>
      <c r="Q27" s="53"/>
      <c r="R27" s="53"/>
      <c r="S27" s="53"/>
      <c r="T27" s="53"/>
      <c r="U27" s="53"/>
      <c r="V27" s="53"/>
      <c r="W27" s="53"/>
      <c r="X27" s="53"/>
      <c r="Y27" s="53"/>
      <c r="Z27" s="53"/>
    </row>
    <row r="28" spans="1:26" ht="24" customHeight="1" thickBot="1" x14ac:dyDescent="0.4">
      <c r="A28" s="68" t="s">
        <v>20</v>
      </c>
      <c r="B28" s="70" t="s">
        <v>21</v>
      </c>
      <c r="C28" s="106" t="s">
        <v>40</v>
      </c>
      <c r="D28" s="107"/>
      <c r="E28" s="107"/>
      <c r="F28" s="108"/>
      <c r="G28" s="119" t="s">
        <v>41</v>
      </c>
      <c r="H28" s="107"/>
      <c r="I28" s="107"/>
      <c r="J28" s="107"/>
      <c r="K28" s="107"/>
      <c r="L28" s="107"/>
      <c r="M28" s="107"/>
      <c r="N28" s="107"/>
      <c r="O28" s="108"/>
      <c r="P28" s="53"/>
      <c r="Q28" s="53"/>
      <c r="R28" s="53"/>
      <c r="S28" s="53"/>
      <c r="T28" s="53"/>
      <c r="U28" s="53"/>
      <c r="V28" s="53"/>
      <c r="W28" s="53"/>
      <c r="X28" s="53"/>
      <c r="Y28" s="53"/>
      <c r="Z28" s="53"/>
    </row>
    <row r="29" spans="1:26" ht="24" customHeight="1" thickBot="1" x14ac:dyDescent="0.4">
      <c r="A29" s="69" t="str">
        <f>VLOOKUP($K$2,'Candidate List'!$A$6:$BV$20,43,0)</f>
        <v>2020年</v>
      </c>
      <c r="B29" s="71" t="str">
        <f>VLOOKUP($K$2,'Candidate List'!$A$6:$BV$20,44,0)</f>
        <v>2022年</v>
      </c>
      <c r="C29" s="119" t="str">
        <f>VLOOKUP($K$2,'Candidate List'!$A$6:$BV$20,45,0)</f>
        <v>-</v>
      </c>
      <c r="D29" s="107"/>
      <c r="E29" s="107"/>
      <c r="F29" s="108"/>
      <c r="G29" s="119" t="str">
        <f>VLOOKUP($K$2,'Candidate List'!$A$6:$BV$20,46,0)</f>
        <v>-</v>
      </c>
      <c r="H29" s="107"/>
      <c r="I29" s="107"/>
      <c r="J29" s="107"/>
      <c r="K29" s="107"/>
      <c r="L29" s="107"/>
      <c r="M29" s="107"/>
      <c r="N29" s="107"/>
      <c r="O29" s="108"/>
      <c r="P29" s="53"/>
      <c r="Q29" s="53"/>
      <c r="R29" s="53"/>
      <c r="S29" s="53"/>
      <c r="T29" s="53"/>
      <c r="U29" s="53"/>
      <c r="V29" s="53"/>
      <c r="W29" s="53"/>
      <c r="X29" s="53"/>
      <c r="Y29" s="53"/>
      <c r="Z29" s="53"/>
    </row>
    <row r="30" spans="1:26" ht="24" customHeight="1" thickBot="1" x14ac:dyDescent="0.4">
      <c r="A30" s="69" t="str">
        <f>VLOOKUP($K$2,'Candidate List'!$A$6:$BV$20,47,0)</f>
        <v>運転手</v>
      </c>
      <c r="B30" s="71" t="str">
        <f>VLOOKUP($K$2,'Candidate List'!$A$6:$BV$20,48,0)</f>
        <v>2022年</v>
      </c>
      <c r="C30" s="119" t="str">
        <f>VLOOKUP($K$2,'Candidate List'!$A$6:$BV$20,49,0)</f>
        <v>現在</v>
      </c>
      <c r="D30" s="107"/>
      <c r="E30" s="107"/>
      <c r="F30" s="108"/>
      <c r="G30" s="119" t="str">
        <f>VLOOKUP($K$2,'Candidate List'!$A$6:$BV$20,50,0)</f>
        <v>日本語勉強</v>
      </c>
      <c r="H30" s="107"/>
      <c r="I30" s="107"/>
      <c r="J30" s="107"/>
      <c r="K30" s="107"/>
      <c r="L30" s="107"/>
      <c r="M30" s="107"/>
      <c r="N30" s="107"/>
      <c r="O30" s="108"/>
      <c r="P30" s="53"/>
      <c r="Q30" s="53"/>
      <c r="R30" s="53"/>
      <c r="S30" s="53"/>
      <c r="T30" s="53"/>
      <c r="U30" s="53"/>
      <c r="V30" s="53"/>
      <c r="W30" s="53"/>
      <c r="X30" s="53"/>
      <c r="Y30" s="53"/>
      <c r="Z30" s="53"/>
    </row>
    <row r="31" spans="1:26" ht="24" customHeight="1" thickBot="1" x14ac:dyDescent="0.4">
      <c r="A31" s="69" t="str">
        <f>VLOOKUP($K$2,'Candidate List'!$A$6:$BV$20,51,0)</f>
        <v>-</v>
      </c>
      <c r="B31" s="71" t="str">
        <f>VLOOKUP($K$2,'Candidate List'!$A$6:$BV$20,52,0)</f>
        <v>-</v>
      </c>
      <c r="C31" s="119" t="str">
        <f>VLOOKUP($K$2,'Candidate List'!$A$6:$BV$20,53,0)</f>
        <v>-</v>
      </c>
      <c r="D31" s="107"/>
      <c r="E31" s="107"/>
      <c r="F31" s="108"/>
      <c r="G31" s="119" t="str">
        <f>VLOOKUP($K$2,'Candidate List'!$A$6:$BV$20,54,0)</f>
        <v>-</v>
      </c>
      <c r="H31" s="107"/>
      <c r="I31" s="107"/>
      <c r="J31" s="107"/>
      <c r="K31" s="107"/>
      <c r="L31" s="107"/>
      <c r="M31" s="107"/>
      <c r="N31" s="107"/>
      <c r="O31" s="108"/>
      <c r="P31" s="53"/>
      <c r="Q31" s="53"/>
      <c r="R31" s="53"/>
      <c r="S31" s="53"/>
      <c r="T31" s="53"/>
      <c r="U31" s="53"/>
      <c r="V31" s="53"/>
      <c r="W31" s="53"/>
      <c r="X31" s="53"/>
      <c r="Y31" s="53"/>
      <c r="Z31" s="53"/>
    </row>
    <row r="32" spans="1:26" ht="24" customHeight="1" thickBot="1" x14ac:dyDescent="0.4">
      <c r="A32" s="112" t="s">
        <v>122</v>
      </c>
      <c r="B32" s="113"/>
      <c r="C32" s="113"/>
      <c r="D32" s="113"/>
      <c r="E32" s="113"/>
      <c r="F32" s="113"/>
      <c r="G32" s="113"/>
      <c r="H32" s="113"/>
      <c r="I32" s="113"/>
      <c r="J32" s="114"/>
      <c r="K32" s="114"/>
      <c r="L32" s="113"/>
      <c r="M32" s="113"/>
      <c r="N32" s="113"/>
      <c r="O32" s="115"/>
      <c r="P32" s="53"/>
      <c r="Q32" s="53"/>
      <c r="R32" s="53"/>
      <c r="S32" s="53"/>
      <c r="T32" s="53"/>
      <c r="U32" s="53"/>
      <c r="V32" s="53"/>
      <c r="W32" s="53"/>
      <c r="X32" s="53"/>
      <c r="Y32" s="53"/>
      <c r="Z32" s="53"/>
    </row>
    <row r="33" spans="1:26" ht="24" customHeight="1" thickBot="1" x14ac:dyDescent="0.4">
      <c r="A33" s="120" t="s">
        <v>50</v>
      </c>
      <c r="B33" s="121"/>
      <c r="C33" s="121"/>
      <c r="D33" s="122"/>
      <c r="E33" s="72" t="s">
        <v>51</v>
      </c>
      <c r="F33" s="72" t="s">
        <v>52</v>
      </c>
      <c r="G33" s="72" t="s">
        <v>53</v>
      </c>
      <c r="H33" s="72" t="s">
        <v>123</v>
      </c>
      <c r="I33" s="72" t="s">
        <v>124</v>
      </c>
      <c r="J33" s="123" t="s">
        <v>125</v>
      </c>
      <c r="K33" s="124"/>
      <c r="L33" s="83"/>
      <c r="M33" s="69" t="s">
        <v>77</v>
      </c>
      <c r="N33" s="83"/>
      <c r="O33" s="84"/>
      <c r="P33" s="53"/>
      <c r="Q33" s="53"/>
      <c r="R33" s="53"/>
      <c r="S33" s="53"/>
      <c r="T33" s="53"/>
      <c r="U33" s="53"/>
      <c r="V33" s="53"/>
      <c r="W33" s="53"/>
      <c r="X33" s="53"/>
      <c r="Y33" s="53"/>
      <c r="Z33" s="53"/>
    </row>
    <row r="34" spans="1:26" ht="34" customHeight="1" thickBot="1" x14ac:dyDescent="0.4">
      <c r="A34" s="106" t="str">
        <f>VLOOKUP($K$2,'Candidate List'!$A$6:$BV$20,55,0)</f>
        <v>U SAUNG WIN SOE</v>
      </c>
      <c r="B34" s="107"/>
      <c r="C34" s="107"/>
      <c r="D34" s="108"/>
      <c r="E34" s="68" t="str">
        <f>VLOOKUP($K$2,'Candidate List'!$A$6:$BV$20,56,0)</f>
        <v>父</v>
      </c>
      <c r="F34" s="68" t="str">
        <f>VLOOKUP($K$2,'Candidate List'!$A$6:$BV$20,57,0)</f>
        <v>46才</v>
      </c>
      <c r="G34" s="73" t="str">
        <f>VLOOKUP($K$2,'Candidate List'!$A$6:$BV$20,58,0)</f>
        <v>運転手</v>
      </c>
      <c r="H34" s="69" t="s">
        <v>126</v>
      </c>
      <c r="I34" s="59"/>
      <c r="J34" s="110" t="s">
        <v>127</v>
      </c>
      <c r="K34" s="111"/>
      <c r="L34" s="116"/>
      <c r="M34" s="117"/>
      <c r="N34" s="117"/>
      <c r="O34" s="118"/>
      <c r="P34" s="53"/>
      <c r="Q34" s="53"/>
      <c r="R34" s="53"/>
      <c r="S34" s="53"/>
      <c r="T34" s="53"/>
      <c r="U34" s="53"/>
      <c r="V34" s="53"/>
      <c r="W34" s="53"/>
      <c r="X34" s="53"/>
      <c r="Y34" s="53"/>
      <c r="Z34" s="53"/>
    </row>
    <row r="35" spans="1:26" ht="34" customHeight="1" thickBot="1" x14ac:dyDescent="0.4">
      <c r="A35" s="106" t="str">
        <f>VLOOKUP($K$2,'Candidate List'!$A$6:$BV$20,59,0)</f>
        <v>DAW PO</v>
      </c>
      <c r="B35" s="107"/>
      <c r="C35" s="107"/>
      <c r="D35" s="108"/>
      <c r="E35" s="68" t="str">
        <f>VLOOKUP($K$2,'Candidate List'!$A$6:$BV$20,60,0)</f>
        <v>母</v>
      </c>
      <c r="F35" s="68" t="str">
        <f>VLOOKUP($K$2,'Candidate List'!$A$6:$BV$20,61,0)</f>
        <v>43才</v>
      </c>
      <c r="G35" s="73" t="str">
        <f>VLOOKUP($K$2,'Candidate List'!$A$6:$BV$20,62,0)</f>
        <v>農業</v>
      </c>
      <c r="H35" s="69" t="s">
        <v>126</v>
      </c>
      <c r="I35" s="85"/>
      <c r="J35" s="106" t="s">
        <v>132</v>
      </c>
      <c r="K35" s="109"/>
      <c r="L35" s="55"/>
      <c r="M35" s="81" t="str">
        <f>VLOOKUP($K$2,'Candidate List'!$A$6:$BV$20,15,0)</f>
        <v>-</v>
      </c>
      <c r="N35" s="55"/>
      <c r="O35" s="56"/>
      <c r="P35" s="53"/>
      <c r="Q35" s="53"/>
      <c r="R35" s="53"/>
      <c r="S35" s="53"/>
      <c r="T35" s="53"/>
      <c r="U35" s="53"/>
      <c r="V35" s="53"/>
      <c r="W35" s="53"/>
      <c r="X35" s="53"/>
      <c r="Y35" s="53"/>
      <c r="Z35" s="53"/>
    </row>
    <row r="36" spans="1:26" ht="34" customHeight="1" thickBot="1" x14ac:dyDescent="0.4">
      <c r="A36" s="106" t="str">
        <f>VLOOKUP($K$2,'Candidate List'!$A$6:$BV$20,63,0)</f>
        <v>SAUNG HNIN PHYU</v>
      </c>
      <c r="B36" s="107"/>
      <c r="C36" s="107"/>
      <c r="D36" s="108"/>
      <c r="E36" s="68" t="str">
        <f>VLOOKUP($K$2,'Candidate List'!$A$6:$BV$20,64,0)</f>
        <v>妹</v>
      </c>
      <c r="F36" s="68" t="str">
        <f>VLOOKUP($K$2,'Candidate List'!$A$6:$BV$20,65,0)</f>
        <v>13才</v>
      </c>
      <c r="G36" s="73" t="str">
        <f>VLOOKUP($K$2,'Candidate List'!$A$6:$BV$20,66,0)</f>
        <v>学生</v>
      </c>
      <c r="H36" s="69" t="s">
        <v>126</v>
      </c>
      <c r="I36" s="69"/>
      <c r="J36" s="106" t="s">
        <v>133</v>
      </c>
      <c r="K36" s="109"/>
      <c r="L36" s="55"/>
      <c r="M36" s="81" t="str">
        <f>VLOOKUP($K$2,'Candidate List'!$A$6:$BV$20,16,0)</f>
        <v>-</v>
      </c>
      <c r="N36" s="55"/>
      <c r="O36" s="56"/>
      <c r="P36" s="53"/>
      <c r="Q36" s="53"/>
      <c r="R36" s="53"/>
      <c r="S36" s="53"/>
      <c r="T36" s="53"/>
      <c r="U36" s="53"/>
      <c r="V36" s="53"/>
      <c r="W36" s="53"/>
      <c r="X36" s="53"/>
      <c r="Y36" s="53"/>
      <c r="Z36" s="53"/>
    </row>
    <row r="37" spans="1:26" ht="34" customHeight="1" thickBot="1" x14ac:dyDescent="0.4">
      <c r="A37" s="106" t="str">
        <f>VLOOKUP($K$2,'Candidate List'!$A$6:$BV$20,67,0)</f>
        <v>-</v>
      </c>
      <c r="B37" s="107"/>
      <c r="C37" s="107"/>
      <c r="D37" s="108"/>
      <c r="E37" s="68" t="str">
        <f>VLOOKUP($K$2,'Candidate List'!$A$6:$BV$20,68,0)</f>
        <v>-</v>
      </c>
      <c r="F37" s="68" t="str">
        <f>VLOOKUP($K$2,'Candidate List'!$A$6:$BV$20,69,0)</f>
        <v>-</v>
      </c>
      <c r="G37" s="73" t="str">
        <f>VLOOKUP($K$2,'Candidate List'!$A$6:$BV$20,70,0)</f>
        <v>-</v>
      </c>
      <c r="H37" s="69"/>
      <c r="I37" s="82"/>
      <c r="J37" s="106" t="s">
        <v>134</v>
      </c>
      <c r="K37" s="109"/>
      <c r="L37" s="55"/>
      <c r="M37" s="81" t="str">
        <f>VLOOKUP($K$2,'Candidate List'!$A$6:$BV$20,17,0)</f>
        <v>-</v>
      </c>
      <c r="N37" s="55"/>
      <c r="O37" s="56"/>
      <c r="P37" s="53"/>
      <c r="Q37" s="53"/>
      <c r="R37" s="53"/>
      <c r="S37" s="53"/>
      <c r="T37" s="53"/>
      <c r="U37" s="53"/>
      <c r="V37" s="53"/>
      <c r="W37" s="53"/>
      <c r="X37" s="53"/>
      <c r="Y37" s="53"/>
      <c r="Z37" s="53"/>
    </row>
    <row r="38" spans="1:26" ht="34" customHeight="1" thickBot="1" x14ac:dyDescent="0.4">
      <c r="A38" s="106" t="str">
        <f>VLOOKUP($K$2,'Candidate List'!$A$6:$BV$20,71,0)</f>
        <v>-</v>
      </c>
      <c r="B38" s="107"/>
      <c r="C38" s="107"/>
      <c r="D38" s="108"/>
      <c r="E38" s="68" t="str">
        <f>VLOOKUP($K$2,'Candidate List'!$A$6:$BV$20,72,0)</f>
        <v>-</v>
      </c>
      <c r="F38" s="68" t="str">
        <f>VLOOKUP($K$2,'Candidate List'!$A$6:$BV$20,73,0)</f>
        <v>-</v>
      </c>
      <c r="G38" s="73" t="str">
        <f>VLOOKUP($K$2,'Candidate List'!$A$6:$BV$20,74,0)</f>
        <v>-</v>
      </c>
      <c r="H38" s="69"/>
      <c r="I38" s="82"/>
      <c r="J38" s="106" t="s">
        <v>135</v>
      </c>
      <c r="K38" s="109"/>
      <c r="L38" s="55"/>
      <c r="M38" s="81" t="str">
        <f>VLOOKUP($K$2,'Candidate List'!$A$6:$BV$20,18,0)</f>
        <v>-</v>
      </c>
      <c r="N38" s="55"/>
      <c r="O38" s="56"/>
      <c r="P38" s="53"/>
      <c r="Q38" s="53"/>
      <c r="R38" s="53"/>
      <c r="S38" s="53"/>
      <c r="T38" s="53"/>
      <c r="U38" s="53"/>
      <c r="V38" s="53"/>
      <c r="W38" s="53"/>
      <c r="X38" s="53"/>
      <c r="Y38" s="53"/>
      <c r="Z38" s="53"/>
    </row>
    <row r="39" spans="1:26" ht="24" customHeight="1" thickBot="1" x14ac:dyDescent="0.4">
      <c r="A39" s="74" t="s">
        <v>128</v>
      </c>
      <c r="B39" s="75"/>
      <c r="C39" s="75"/>
      <c r="D39" s="75"/>
      <c r="E39" s="75"/>
      <c r="F39" s="76" t="s">
        <v>95</v>
      </c>
      <c r="G39" s="75"/>
      <c r="H39" s="76" t="s">
        <v>72</v>
      </c>
      <c r="I39" s="75"/>
      <c r="J39" s="79"/>
      <c r="K39" s="80" t="s">
        <v>129</v>
      </c>
      <c r="L39" s="60"/>
      <c r="M39" s="75"/>
      <c r="N39" s="77" t="s">
        <v>130</v>
      </c>
      <c r="O39" s="78"/>
      <c r="P39" s="53"/>
      <c r="Q39" s="53"/>
      <c r="R39" s="53"/>
      <c r="S39" s="53"/>
      <c r="T39" s="53"/>
      <c r="U39" s="53"/>
      <c r="V39" s="53"/>
      <c r="W39" s="53"/>
      <c r="X39" s="53"/>
      <c r="Y39" s="53"/>
      <c r="Z39" s="53"/>
    </row>
    <row r="40" spans="1:26" ht="15.75" customHeight="1" x14ac:dyDescent="0.35"/>
    <row r="41" spans="1:26" ht="15.75" customHeight="1" x14ac:dyDescent="0.35"/>
    <row r="42" spans="1:26" ht="15.75" customHeight="1" x14ac:dyDescent="0.35"/>
    <row r="43" spans="1:26" ht="15.75" customHeight="1" x14ac:dyDescent="0.35"/>
    <row r="44" spans="1:26" ht="15.75" customHeight="1" x14ac:dyDescent="0.35"/>
    <row r="45" spans="1:26" ht="15.75" customHeight="1" x14ac:dyDescent="0.35"/>
    <row r="46" spans="1:26" ht="15.75" customHeight="1" x14ac:dyDescent="0.35"/>
    <row r="47" spans="1:26" ht="15.75" customHeight="1" x14ac:dyDescent="0.35"/>
    <row r="48" spans="1:26" ht="15.75" customHeight="1" x14ac:dyDescent="0.35"/>
    <row r="49" s="51" customFormat="1" ht="15.75" customHeight="1" x14ac:dyDescent="0.35"/>
    <row r="50" s="51" customFormat="1" ht="15.75" customHeight="1" x14ac:dyDescent="0.35"/>
    <row r="51" s="51" customFormat="1" ht="15.75" customHeight="1" x14ac:dyDescent="0.35"/>
    <row r="52" s="51" customFormat="1" ht="15.75" customHeight="1" x14ac:dyDescent="0.35"/>
    <row r="53" s="51" customFormat="1" ht="15.75" customHeight="1" x14ac:dyDescent="0.35"/>
    <row r="54" s="51" customFormat="1" ht="15.75" customHeight="1" x14ac:dyDescent="0.35"/>
    <row r="55" s="51" customFormat="1" ht="15.75" customHeight="1" x14ac:dyDescent="0.35"/>
    <row r="56" s="51" customFormat="1" ht="15.75" customHeight="1" x14ac:dyDescent="0.35"/>
    <row r="57" s="51" customFormat="1" ht="15.75" customHeight="1" x14ac:dyDescent="0.35"/>
    <row r="58" s="51" customFormat="1" ht="15.75" customHeight="1" x14ac:dyDescent="0.35"/>
    <row r="59" s="51" customFormat="1" ht="15.75" customHeight="1" x14ac:dyDescent="0.35"/>
    <row r="60" s="51" customFormat="1" ht="15.75" customHeight="1" x14ac:dyDescent="0.35"/>
    <row r="61" s="51" customFormat="1" ht="15.75" customHeight="1" x14ac:dyDescent="0.35"/>
    <row r="62" s="51" customFormat="1" ht="15.75" customHeight="1" x14ac:dyDescent="0.35"/>
    <row r="63" s="51" customFormat="1" ht="15.75" customHeight="1" x14ac:dyDescent="0.35"/>
    <row r="64" s="51" customFormat="1" ht="15.75" customHeight="1" x14ac:dyDescent="0.35"/>
    <row r="65" s="51" customFormat="1" ht="15.75" customHeight="1" x14ac:dyDescent="0.35"/>
    <row r="66" s="51" customFormat="1" ht="15.75" customHeight="1" x14ac:dyDescent="0.35"/>
    <row r="67" s="51" customFormat="1" ht="15.75" customHeight="1" x14ac:dyDescent="0.35"/>
    <row r="68" s="51" customFormat="1" ht="15.75" customHeight="1" x14ac:dyDescent="0.35"/>
    <row r="69" s="51" customFormat="1" ht="15.75" customHeight="1" x14ac:dyDescent="0.35"/>
    <row r="70" s="51" customFormat="1" ht="15.75" customHeight="1" x14ac:dyDescent="0.35"/>
    <row r="71" s="51" customFormat="1" ht="15.75" customHeight="1" x14ac:dyDescent="0.35"/>
    <row r="72" s="51" customFormat="1" ht="15.75" customHeight="1" x14ac:dyDescent="0.35"/>
    <row r="73" s="51" customFormat="1" ht="15.75" customHeight="1" x14ac:dyDescent="0.35"/>
    <row r="74" s="51" customFormat="1" ht="15.75" customHeight="1" x14ac:dyDescent="0.35"/>
    <row r="75" s="51" customFormat="1" ht="15.75" customHeight="1" x14ac:dyDescent="0.35"/>
    <row r="76" s="51" customFormat="1" ht="15.75" customHeight="1" x14ac:dyDescent="0.35"/>
    <row r="77" s="51" customFormat="1" ht="15.75" customHeight="1" x14ac:dyDescent="0.35"/>
    <row r="78" s="51" customFormat="1" ht="15.75" customHeight="1" x14ac:dyDescent="0.35"/>
    <row r="79" s="51" customFormat="1" ht="15.75" customHeight="1" x14ac:dyDescent="0.35"/>
    <row r="80" s="51" customFormat="1" ht="15.75" customHeight="1" x14ac:dyDescent="0.35"/>
    <row r="81" s="51" customFormat="1" ht="15.75" customHeight="1" x14ac:dyDescent="0.35"/>
    <row r="82" s="51" customFormat="1" ht="15.75" customHeight="1" x14ac:dyDescent="0.35"/>
    <row r="83" s="51" customFormat="1" ht="15.75" customHeight="1" x14ac:dyDescent="0.35"/>
    <row r="84" s="51" customFormat="1" ht="15.75" customHeight="1" x14ac:dyDescent="0.35"/>
    <row r="85" s="51" customFormat="1" ht="15.75" customHeight="1" x14ac:dyDescent="0.35"/>
    <row r="86" s="51" customFormat="1" ht="15.75" customHeight="1" x14ac:dyDescent="0.35"/>
    <row r="87" s="51" customFormat="1" ht="15.75" customHeight="1" x14ac:dyDescent="0.35"/>
    <row r="88" s="51" customFormat="1" ht="15.75" customHeight="1" x14ac:dyDescent="0.35"/>
    <row r="89" s="51" customFormat="1" ht="15.75" customHeight="1" x14ac:dyDescent="0.35"/>
    <row r="90" s="51" customFormat="1" ht="15.75" customHeight="1" x14ac:dyDescent="0.35"/>
    <row r="91" s="51" customFormat="1" ht="15.75" customHeight="1" x14ac:dyDescent="0.35"/>
    <row r="92" s="51" customFormat="1" ht="15.75" customHeight="1" x14ac:dyDescent="0.35"/>
    <row r="93" s="51" customFormat="1" ht="15.75" customHeight="1" x14ac:dyDescent="0.35"/>
    <row r="94" s="51" customFormat="1" ht="15.75" customHeight="1" x14ac:dyDescent="0.35"/>
    <row r="95" s="51" customFormat="1" ht="15.75" customHeight="1" x14ac:dyDescent="0.35"/>
    <row r="96" s="51" customFormat="1" ht="15.75" customHeight="1" x14ac:dyDescent="0.35"/>
    <row r="97" s="51" customFormat="1" ht="15.75" customHeight="1" x14ac:dyDescent="0.35"/>
    <row r="98" s="51" customFormat="1" ht="15.75" customHeight="1" x14ac:dyDescent="0.35"/>
    <row r="99" s="51" customFormat="1" ht="15.75" customHeight="1" x14ac:dyDescent="0.35"/>
    <row r="100" s="51" customFormat="1" ht="15.75" customHeight="1" x14ac:dyDescent="0.35"/>
    <row r="101" s="51" customFormat="1" ht="15.75" customHeight="1" x14ac:dyDescent="0.35"/>
    <row r="102" s="51" customFormat="1" ht="15.75" customHeight="1" x14ac:dyDescent="0.35"/>
    <row r="103" s="51" customFormat="1" ht="15.75" customHeight="1" x14ac:dyDescent="0.35"/>
    <row r="104" s="51" customFormat="1" ht="15.75" customHeight="1" x14ac:dyDescent="0.35"/>
    <row r="105" s="51" customFormat="1" ht="15.75" customHeight="1" x14ac:dyDescent="0.35"/>
    <row r="106" s="51" customFormat="1" ht="15.75" customHeight="1" x14ac:dyDescent="0.35"/>
    <row r="107" s="51" customFormat="1" ht="15.75" customHeight="1" x14ac:dyDescent="0.35"/>
    <row r="108" s="51" customFormat="1" ht="15.75" customHeight="1" x14ac:dyDescent="0.35"/>
    <row r="109" s="51" customFormat="1" ht="15.75" customHeight="1" x14ac:dyDescent="0.35"/>
    <row r="110" s="51" customFormat="1" ht="15.75" customHeight="1" x14ac:dyDescent="0.35"/>
    <row r="111" s="51" customFormat="1" ht="15.75" customHeight="1" x14ac:dyDescent="0.35"/>
    <row r="112" s="51" customFormat="1" ht="15.75" customHeight="1" x14ac:dyDescent="0.35"/>
    <row r="113" s="51" customFormat="1" ht="15.75" customHeight="1" x14ac:dyDescent="0.35"/>
    <row r="114" s="51" customFormat="1" ht="15.75" customHeight="1" x14ac:dyDescent="0.35"/>
    <row r="115" s="51" customFormat="1" ht="15.75" customHeight="1" x14ac:dyDescent="0.35"/>
    <row r="116" s="51" customFormat="1" ht="15.75" customHeight="1" x14ac:dyDescent="0.35"/>
    <row r="117" s="51" customFormat="1" ht="15.75" customHeight="1" x14ac:dyDescent="0.35"/>
    <row r="118" s="51" customFormat="1" ht="15.75" customHeight="1" x14ac:dyDescent="0.35"/>
    <row r="119" s="51" customFormat="1" ht="15.75" customHeight="1" x14ac:dyDescent="0.35"/>
    <row r="120" s="51" customFormat="1" ht="15.75" customHeight="1" x14ac:dyDescent="0.35"/>
    <row r="121" s="51" customFormat="1" ht="15.75" customHeight="1" x14ac:dyDescent="0.35"/>
    <row r="122" s="51" customFormat="1" ht="15.75" customHeight="1" x14ac:dyDescent="0.35"/>
    <row r="123" s="51" customFormat="1" ht="15.75" customHeight="1" x14ac:dyDescent="0.35"/>
    <row r="124" s="51" customFormat="1" ht="15.75" customHeight="1" x14ac:dyDescent="0.35"/>
    <row r="125" s="51" customFormat="1" ht="15.75" customHeight="1" x14ac:dyDescent="0.35"/>
    <row r="126" s="51" customFormat="1" ht="15.75" customHeight="1" x14ac:dyDescent="0.35"/>
    <row r="127" s="51" customFormat="1" ht="15.75" customHeight="1" x14ac:dyDescent="0.35"/>
    <row r="128" s="51" customFormat="1" ht="15.75" customHeight="1" x14ac:dyDescent="0.35"/>
    <row r="129" s="51" customFormat="1" ht="15.75" customHeight="1" x14ac:dyDescent="0.35"/>
    <row r="130" s="51" customFormat="1" ht="15.75" customHeight="1" x14ac:dyDescent="0.35"/>
    <row r="131" s="51" customFormat="1" ht="15.75" customHeight="1" x14ac:dyDescent="0.35"/>
    <row r="132" s="51" customFormat="1" ht="15.75" customHeight="1" x14ac:dyDescent="0.35"/>
    <row r="133" s="51" customFormat="1" ht="15.75" customHeight="1" x14ac:dyDescent="0.35"/>
    <row r="134" s="51" customFormat="1" ht="15.75" customHeight="1" x14ac:dyDescent="0.35"/>
    <row r="135" s="51" customFormat="1" ht="15.75" customHeight="1" x14ac:dyDescent="0.35"/>
    <row r="136" s="51" customFormat="1" ht="15.75" customHeight="1" x14ac:dyDescent="0.35"/>
    <row r="137" s="51" customFormat="1" ht="15.75" customHeight="1" x14ac:dyDescent="0.35"/>
    <row r="138" s="51" customFormat="1" ht="15.75" customHeight="1" x14ac:dyDescent="0.35"/>
    <row r="139" s="51" customFormat="1" ht="15.75" customHeight="1" x14ac:dyDescent="0.35"/>
    <row r="140" s="51" customFormat="1" ht="15.75" customHeight="1" x14ac:dyDescent="0.35"/>
    <row r="141" s="51" customFormat="1" ht="15.75" customHeight="1" x14ac:dyDescent="0.35"/>
    <row r="142" s="51" customFormat="1" ht="15.75" customHeight="1" x14ac:dyDescent="0.35"/>
    <row r="143" s="51" customFormat="1" ht="15.75" customHeight="1" x14ac:dyDescent="0.35"/>
    <row r="144" s="51" customFormat="1" ht="15.75" customHeight="1" x14ac:dyDescent="0.35"/>
    <row r="145" s="51" customFormat="1" ht="15.75" customHeight="1" x14ac:dyDescent="0.35"/>
    <row r="146" s="51" customFormat="1" ht="15.75" customHeight="1" x14ac:dyDescent="0.35"/>
    <row r="147" s="51" customFormat="1" ht="15.75" customHeight="1" x14ac:dyDescent="0.35"/>
    <row r="148" s="51" customFormat="1" ht="15.75" customHeight="1" x14ac:dyDescent="0.35"/>
    <row r="149" s="51" customFormat="1" ht="15.75" customHeight="1" x14ac:dyDescent="0.35"/>
    <row r="150" s="51" customFormat="1" ht="15.75" customHeight="1" x14ac:dyDescent="0.35"/>
    <row r="151" s="51" customFormat="1" ht="15.75" customHeight="1" x14ac:dyDescent="0.35"/>
    <row r="152" s="51" customFormat="1" ht="15.75" customHeight="1" x14ac:dyDescent="0.35"/>
    <row r="153" s="51" customFormat="1" ht="15.75" customHeight="1" x14ac:dyDescent="0.35"/>
    <row r="154" s="51" customFormat="1" ht="15.75" customHeight="1" x14ac:dyDescent="0.35"/>
    <row r="155" s="51" customFormat="1" ht="15.75" customHeight="1" x14ac:dyDescent="0.35"/>
    <row r="156" s="51" customFormat="1" ht="15.75" customHeight="1" x14ac:dyDescent="0.35"/>
    <row r="157" s="51" customFormat="1" ht="15.75" customHeight="1" x14ac:dyDescent="0.35"/>
    <row r="158" s="51" customFormat="1" ht="15.75" customHeight="1" x14ac:dyDescent="0.35"/>
    <row r="159" s="51" customFormat="1" ht="15.75" customHeight="1" x14ac:dyDescent="0.35"/>
    <row r="160" s="51" customFormat="1" ht="15.75" customHeight="1" x14ac:dyDescent="0.35"/>
    <row r="161" s="51" customFormat="1" ht="15.75" customHeight="1" x14ac:dyDescent="0.35"/>
    <row r="162" s="51" customFormat="1" ht="15.75" customHeight="1" x14ac:dyDescent="0.35"/>
    <row r="163" s="51" customFormat="1" ht="15.75" customHeight="1" x14ac:dyDescent="0.35"/>
    <row r="164" s="51" customFormat="1" ht="15.75" customHeight="1" x14ac:dyDescent="0.35"/>
    <row r="165" s="51" customFormat="1" ht="15.75" customHeight="1" x14ac:dyDescent="0.35"/>
    <row r="166" s="51" customFormat="1" ht="15.75" customHeight="1" x14ac:dyDescent="0.35"/>
    <row r="167" s="51" customFormat="1" ht="15.75" customHeight="1" x14ac:dyDescent="0.35"/>
    <row r="168" s="51" customFormat="1" ht="15.75" customHeight="1" x14ac:dyDescent="0.35"/>
    <row r="169" s="51" customFormat="1" ht="15.75" customHeight="1" x14ac:dyDescent="0.35"/>
    <row r="170" s="51" customFormat="1" ht="15.75" customHeight="1" x14ac:dyDescent="0.35"/>
    <row r="171" s="51" customFormat="1" ht="15.75" customHeight="1" x14ac:dyDescent="0.35"/>
    <row r="172" s="51" customFormat="1" ht="15.75" customHeight="1" x14ac:dyDescent="0.35"/>
    <row r="173" s="51" customFormat="1" ht="15.75" customHeight="1" x14ac:dyDescent="0.35"/>
    <row r="174" s="51" customFormat="1" ht="15.75" customHeight="1" x14ac:dyDescent="0.35"/>
    <row r="175" s="51" customFormat="1" ht="15.75" customHeight="1" x14ac:dyDescent="0.35"/>
    <row r="176" s="51" customFormat="1" ht="15.75" customHeight="1" x14ac:dyDescent="0.35"/>
    <row r="177" s="51" customFormat="1" ht="15.75" customHeight="1" x14ac:dyDescent="0.35"/>
    <row r="178" s="51" customFormat="1" ht="15.75" customHeight="1" x14ac:dyDescent="0.35"/>
    <row r="179" s="51" customFormat="1" ht="15.75" customHeight="1" x14ac:dyDescent="0.35"/>
    <row r="180" s="51" customFormat="1" ht="15.75" customHeight="1" x14ac:dyDescent="0.35"/>
    <row r="181" s="51" customFormat="1" ht="15.75" customHeight="1" x14ac:dyDescent="0.35"/>
    <row r="182" s="51" customFormat="1" ht="15.75" customHeight="1" x14ac:dyDescent="0.35"/>
    <row r="183" s="51" customFormat="1" ht="15.75" customHeight="1" x14ac:dyDescent="0.35"/>
    <row r="184" s="51" customFormat="1" ht="15.75" customHeight="1" x14ac:dyDescent="0.35"/>
    <row r="185" s="51" customFormat="1" ht="15.75" customHeight="1" x14ac:dyDescent="0.35"/>
    <row r="186" s="51" customFormat="1" ht="15.75" customHeight="1" x14ac:dyDescent="0.35"/>
    <row r="187" s="51" customFormat="1" ht="15.75" customHeight="1" x14ac:dyDescent="0.35"/>
    <row r="188" s="51" customFormat="1" ht="15.75" customHeight="1" x14ac:dyDescent="0.35"/>
    <row r="189" s="51" customFormat="1" ht="15.75" customHeight="1" x14ac:dyDescent="0.35"/>
    <row r="190" s="51" customFormat="1" ht="15.75" customHeight="1" x14ac:dyDescent="0.35"/>
    <row r="191" s="51" customFormat="1" ht="15.75" customHeight="1" x14ac:dyDescent="0.35"/>
    <row r="192" s="51" customFormat="1" ht="15.75" customHeight="1" x14ac:dyDescent="0.35"/>
    <row r="193" s="51" customFormat="1" ht="15.75" customHeight="1" x14ac:dyDescent="0.35"/>
    <row r="194" s="51" customFormat="1" ht="15.75" customHeight="1" x14ac:dyDescent="0.35"/>
    <row r="195" s="51" customFormat="1" ht="15.75" customHeight="1" x14ac:dyDescent="0.35"/>
    <row r="196" s="51" customFormat="1" ht="15.75" customHeight="1" x14ac:dyDescent="0.35"/>
    <row r="197" s="51" customFormat="1" ht="15.75" customHeight="1" x14ac:dyDescent="0.35"/>
    <row r="198" s="51" customFormat="1" ht="15.75" customHeight="1" x14ac:dyDescent="0.35"/>
    <row r="199" s="51" customFormat="1" ht="15.75" customHeight="1" x14ac:dyDescent="0.35"/>
    <row r="200" s="51" customFormat="1" ht="15.75" customHeight="1" x14ac:dyDescent="0.35"/>
    <row r="201" s="51" customFormat="1" ht="15.75" customHeight="1" x14ac:dyDescent="0.35"/>
    <row r="202" s="51" customFormat="1" ht="15.75" customHeight="1" x14ac:dyDescent="0.35"/>
    <row r="203" s="51" customFormat="1" ht="15.75" customHeight="1" x14ac:dyDescent="0.35"/>
    <row r="204" s="51" customFormat="1" ht="15.75" customHeight="1" x14ac:dyDescent="0.35"/>
    <row r="205" s="51" customFormat="1" ht="15.75" customHeight="1" x14ac:dyDescent="0.35"/>
    <row r="206" s="51" customFormat="1" ht="15.75" customHeight="1" x14ac:dyDescent="0.35"/>
    <row r="207" s="51" customFormat="1" ht="15.75" customHeight="1" x14ac:dyDescent="0.35"/>
    <row r="208" s="51" customFormat="1" ht="15.75" customHeight="1" x14ac:dyDescent="0.35"/>
    <row r="209" s="51" customFormat="1" ht="15.75" customHeight="1" x14ac:dyDescent="0.35"/>
    <row r="210" s="51" customFormat="1" ht="15.75" customHeight="1" x14ac:dyDescent="0.35"/>
    <row r="211" s="51" customFormat="1" ht="15.75" customHeight="1" x14ac:dyDescent="0.35"/>
    <row r="212" s="51" customFormat="1" ht="15.75" customHeight="1" x14ac:dyDescent="0.35"/>
    <row r="213" s="51" customFormat="1" ht="15.75" customHeight="1" x14ac:dyDescent="0.35"/>
    <row r="214" s="51" customFormat="1" ht="15.75" customHeight="1" x14ac:dyDescent="0.35"/>
    <row r="215" s="51" customFormat="1" ht="15.75" customHeight="1" x14ac:dyDescent="0.35"/>
    <row r="216" s="51" customFormat="1" ht="15.75" customHeight="1" x14ac:dyDescent="0.35"/>
    <row r="217" s="51" customFormat="1" ht="15.75" customHeight="1" x14ac:dyDescent="0.35"/>
    <row r="218" s="51" customFormat="1" ht="15.75" customHeight="1" x14ac:dyDescent="0.35"/>
    <row r="219" s="51" customFormat="1" ht="15.75" customHeight="1" x14ac:dyDescent="0.35"/>
    <row r="220" s="51" customFormat="1" ht="15.75" customHeight="1" x14ac:dyDescent="0.35"/>
    <row r="221" s="51" customFormat="1" ht="15.75" customHeight="1" x14ac:dyDescent="0.35"/>
    <row r="222" s="51" customFormat="1" ht="15.75" customHeight="1" x14ac:dyDescent="0.35"/>
    <row r="223" s="51" customFormat="1" ht="15.75" customHeight="1" x14ac:dyDescent="0.35"/>
    <row r="224" s="51" customFormat="1" ht="15.75" customHeight="1" x14ac:dyDescent="0.35"/>
    <row r="225" s="51" customFormat="1" ht="15.75" customHeight="1" x14ac:dyDescent="0.35"/>
    <row r="226" s="51" customFormat="1" ht="15.75" customHeight="1" x14ac:dyDescent="0.35"/>
    <row r="227" s="51" customFormat="1" ht="15.75" customHeight="1" x14ac:dyDescent="0.35"/>
    <row r="228" s="51" customFormat="1" ht="15.75" customHeight="1" x14ac:dyDescent="0.35"/>
    <row r="229" s="51" customFormat="1" ht="15.75" customHeight="1" x14ac:dyDescent="0.35"/>
    <row r="230" s="51" customFormat="1" ht="15.75" customHeight="1" x14ac:dyDescent="0.35"/>
    <row r="231" s="51" customFormat="1" ht="15.75" customHeight="1" x14ac:dyDescent="0.35"/>
    <row r="232" s="51" customFormat="1" ht="15.75" customHeight="1" x14ac:dyDescent="0.35"/>
    <row r="233" s="51" customFormat="1" ht="15.75" customHeight="1" x14ac:dyDescent="0.35"/>
    <row r="234" s="51" customFormat="1" ht="15.75" customHeight="1" x14ac:dyDescent="0.35"/>
    <row r="235" s="51" customFormat="1" ht="15.75" customHeight="1" x14ac:dyDescent="0.35"/>
    <row r="236" s="51" customFormat="1" ht="15.75" customHeight="1" x14ac:dyDescent="0.35"/>
    <row r="237" s="51" customFormat="1" ht="15.75" customHeight="1" x14ac:dyDescent="0.35"/>
    <row r="238" s="51" customFormat="1" ht="15.75" customHeight="1" x14ac:dyDescent="0.35"/>
    <row r="239" s="51" customFormat="1" ht="15.75" customHeight="1" x14ac:dyDescent="0.35"/>
    <row r="240" s="51" customFormat="1" ht="15.75" customHeight="1" x14ac:dyDescent="0.35"/>
    <row r="241" s="51" customFormat="1" ht="15.75" customHeight="1" x14ac:dyDescent="0.35"/>
    <row r="242" s="51" customFormat="1" ht="15.75" customHeight="1" x14ac:dyDescent="0.35"/>
    <row r="243" s="51" customFormat="1" ht="15.75" customHeight="1" x14ac:dyDescent="0.35"/>
    <row r="244" s="51" customFormat="1" ht="15.75" customHeight="1" x14ac:dyDescent="0.35"/>
    <row r="245" s="51" customFormat="1" ht="15.75" customHeight="1" x14ac:dyDescent="0.35"/>
    <row r="246" s="51" customFormat="1" ht="15.75" customHeight="1" x14ac:dyDescent="0.35"/>
    <row r="247" s="51" customFormat="1" ht="15.75" customHeight="1" x14ac:dyDescent="0.35"/>
    <row r="248" s="51" customFormat="1" ht="15.75" customHeight="1" x14ac:dyDescent="0.35"/>
    <row r="249" s="51" customFormat="1" ht="15.75" customHeight="1" x14ac:dyDescent="0.35"/>
    <row r="250" s="51" customFormat="1" ht="15.75" customHeight="1" x14ac:dyDescent="0.35"/>
    <row r="251" s="51" customFormat="1" ht="15.75" customHeight="1" x14ac:dyDescent="0.35"/>
    <row r="252" s="51" customFormat="1" ht="15.75" customHeight="1" x14ac:dyDescent="0.35"/>
    <row r="253" s="51" customFormat="1" ht="15.75" customHeight="1" x14ac:dyDescent="0.35"/>
    <row r="254" s="51" customFormat="1" ht="15.75" customHeight="1" x14ac:dyDescent="0.35"/>
    <row r="255" s="51" customFormat="1" ht="15.75" customHeight="1" x14ac:dyDescent="0.35"/>
    <row r="256" s="51" customFormat="1" ht="15.75" customHeight="1" x14ac:dyDescent="0.35"/>
    <row r="257" s="51" customFormat="1" ht="15.75" customHeight="1" x14ac:dyDescent="0.35"/>
    <row r="258" s="51" customFormat="1" ht="15.75" customHeight="1" x14ac:dyDescent="0.35"/>
    <row r="259" s="51" customFormat="1" ht="15.75" customHeight="1" x14ac:dyDescent="0.35"/>
    <row r="260" s="51" customFormat="1" ht="15.75" customHeight="1" x14ac:dyDescent="0.35"/>
    <row r="261" s="51" customFormat="1" ht="15.75" customHeight="1" x14ac:dyDescent="0.35"/>
    <row r="262" s="51" customFormat="1" ht="15.75" customHeight="1" x14ac:dyDescent="0.35"/>
    <row r="263" s="51" customFormat="1" ht="15.75" customHeight="1" x14ac:dyDescent="0.35"/>
    <row r="264" s="51" customFormat="1" ht="15.75" customHeight="1" x14ac:dyDescent="0.35"/>
    <row r="265" s="51" customFormat="1" ht="15.75" customHeight="1" x14ac:dyDescent="0.35"/>
    <row r="266" s="51" customFormat="1" ht="15.75" customHeight="1" x14ac:dyDescent="0.35"/>
    <row r="267" s="51" customFormat="1" ht="15.75" customHeight="1" x14ac:dyDescent="0.35"/>
    <row r="268" s="51" customFormat="1" ht="15.75" customHeight="1" x14ac:dyDescent="0.35"/>
    <row r="269" s="51" customFormat="1" ht="15.75" customHeight="1" x14ac:dyDescent="0.35"/>
    <row r="270" s="51" customFormat="1" ht="15.75" customHeight="1" x14ac:dyDescent="0.35"/>
    <row r="271" s="51" customFormat="1" ht="15.75" customHeight="1" x14ac:dyDescent="0.35"/>
    <row r="272" s="51" customFormat="1" ht="15.75" customHeight="1" x14ac:dyDescent="0.35"/>
    <row r="273" s="51" customFormat="1" ht="15.75" customHeight="1" x14ac:dyDescent="0.35"/>
    <row r="274" s="51" customFormat="1" ht="15.75" customHeight="1" x14ac:dyDescent="0.35"/>
    <row r="275" s="51" customFormat="1" ht="15.75" customHeight="1" x14ac:dyDescent="0.35"/>
    <row r="276" s="51" customFormat="1" ht="15.75" customHeight="1" x14ac:dyDescent="0.35"/>
    <row r="277" s="51" customFormat="1" ht="15.75" customHeight="1" x14ac:dyDescent="0.35"/>
    <row r="278" s="51" customFormat="1" ht="15.75" customHeight="1" x14ac:dyDescent="0.35"/>
    <row r="279" s="51" customFormat="1" ht="15.75" customHeight="1" x14ac:dyDescent="0.35"/>
    <row r="280" s="51" customFormat="1" ht="15.75" customHeight="1" x14ac:dyDescent="0.35"/>
    <row r="281" s="51" customFormat="1" ht="15.75" customHeight="1" x14ac:dyDescent="0.35"/>
    <row r="282" s="51" customFormat="1" ht="15.75" customHeight="1" x14ac:dyDescent="0.35"/>
    <row r="283" s="51" customFormat="1" ht="15.75" customHeight="1" x14ac:dyDescent="0.35"/>
    <row r="284" s="51" customFormat="1" ht="15.75" customHeight="1" x14ac:dyDescent="0.35"/>
    <row r="285" s="51" customFormat="1" ht="15.75" customHeight="1" x14ac:dyDescent="0.35"/>
    <row r="286" s="51" customFormat="1" ht="15.75" customHeight="1" x14ac:dyDescent="0.35"/>
    <row r="287" s="51" customFormat="1" ht="15.75" customHeight="1" x14ac:dyDescent="0.35"/>
    <row r="288" s="51" customFormat="1" ht="15.75" customHeight="1" x14ac:dyDescent="0.35"/>
    <row r="289" s="51" customFormat="1" ht="15.75" customHeight="1" x14ac:dyDescent="0.35"/>
    <row r="290" s="51" customFormat="1" ht="15.75" customHeight="1" x14ac:dyDescent="0.35"/>
    <row r="291" s="51" customFormat="1" ht="15.75" customHeight="1" x14ac:dyDescent="0.35"/>
    <row r="292" s="51" customFormat="1" ht="15.75" customHeight="1" x14ac:dyDescent="0.35"/>
    <row r="293" s="51" customFormat="1" ht="15.75" customHeight="1" x14ac:dyDescent="0.35"/>
    <row r="294" s="51" customFormat="1" ht="15.75" customHeight="1" x14ac:dyDescent="0.35"/>
    <row r="295" s="51" customFormat="1" ht="15.75" customHeight="1" x14ac:dyDescent="0.35"/>
    <row r="296" s="51" customFormat="1" ht="15.75" customHeight="1" x14ac:dyDescent="0.35"/>
    <row r="297" s="51" customFormat="1" ht="15.75" customHeight="1" x14ac:dyDescent="0.35"/>
    <row r="298" s="51" customFormat="1" ht="15.75" customHeight="1" x14ac:dyDescent="0.35"/>
    <row r="299" s="51" customFormat="1" ht="15.75" customHeight="1" x14ac:dyDescent="0.35"/>
    <row r="300" s="51" customFormat="1" ht="15.75" customHeight="1" x14ac:dyDescent="0.35"/>
    <row r="301" s="51" customFormat="1" ht="15.75" customHeight="1" x14ac:dyDescent="0.35"/>
    <row r="302" s="51" customFormat="1" ht="15.75" customHeight="1" x14ac:dyDescent="0.35"/>
    <row r="303" s="51" customFormat="1" ht="15.75" customHeight="1" x14ac:dyDescent="0.35"/>
    <row r="304" s="51" customFormat="1" ht="15.75" customHeight="1" x14ac:dyDescent="0.35"/>
    <row r="305" s="51" customFormat="1" ht="15.75" customHeight="1" x14ac:dyDescent="0.35"/>
    <row r="306" s="51" customFormat="1" ht="15.75" customHeight="1" x14ac:dyDescent="0.35"/>
    <row r="307" s="51" customFormat="1" ht="15.75" customHeight="1" x14ac:dyDescent="0.35"/>
    <row r="308" s="51" customFormat="1" ht="15.75" customHeight="1" x14ac:dyDescent="0.35"/>
    <row r="309" s="51" customFormat="1" ht="15.75" customHeight="1" x14ac:dyDescent="0.35"/>
    <row r="310" s="51" customFormat="1" ht="15.75" customHeight="1" x14ac:dyDescent="0.35"/>
    <row r="311" s="51" customFormat="1" ht="15.75" customHeight="1" x14ac:dyDescent="0.35"/>
    <row r="312" s="51" customFormat="1" ht="15.75" customHeight="1" x14ac:dyDescent="0.35"/>
    <row r="313" s="51" customFormat="1" ht="15.75" customHeight="1" x14ac:dyDescent="0.35"/>
    <row r="314" s="51" customFormat="1" ht="15.75" customHeight="1" x14ac:dyDescent="0.35"/>
    <row r="315" s="51" customFormat="1" ht="15.75" customHeight="1" x14ac:dyDescent="0.35"/>
    <row r="316" s="51" customFormat="1" ht="15.75" customHeight="1" x14ac:dyDescent="0.35"/>
    <row r="317" s="51" customFormat="1" ht="15.75" customHeight="1" x14ac:dyDescent="0.35"/>
    <row r="318" s="51" customFormat="1" ht="15.75" customHeight="1" x14ac:dyDescent="0.35"/>
    <row r="319" s="51" customFormat="1" ht="15.75" customHeight="1" x14ac:dyDescent="0.35"/>
    <row r="320" s="51" customFormat="1" ht="15.75" customHeight="1" x14ac:dyDescent="0.35"/>
    <row r="321" s="51" customFormat="1" ht="15.75" customHeight="1" x14ac:dyDescent="0.35"/>
    <row r="322" s="51" customFormat="1" ht="15.75" customHeight="1" x14ac:dyDescent="0.35"/>
    <row r="323" s="51" customFormat="1" ht="15.75" customHeight="1" x14ac:dyDescent="0.35"/>
    <row r="324" s="51" customFormat="1" ht="15.75" customHeight="1" x14ac:dyDescent="0.35"/>
    <row r="325" s="51" customFormat="1" ht="15.75" customHeight="1" x14ac:dyDescent="0.35"/>
    <row r="326" s="51" customFormat="1" ht="15.75" customHeight="1" x14ac:dyDescent="0.35"/>
    <row r="327" s="51" customFormat="1" ht="15.75" customHeight="1" x14ac:dyDescent="0.35"/>
    <row r="328" s="51" customFormat="1" ht="15.75" customHeight="1" x14ac:dyDescent="0.35"/>
    <row r="329" s="51" customFormat="1" ht="15.75" customHeight="1" x14ac:dyDescent="0.35"/>
    <row r="330" s="51" customFormat="1" ht="15.75" customHeight="1" x14ac:dyDescent="0.35"/>
    <row r="331" s="51" customFormat="1" ht="15.75" customHeight="1" x14ac:dyDescent="0.35"/>
    <row r="332" s="51" customFormat="1" ht="15.75" customHeight="1" x14ac:dyDescent="0.35"/>
    <row r="333" s="51" customFormat="1" ht="15.75" customHeight="1" x14ac:dyDescent="0.35"/>
    <row r="334" s="51" customFormat="1" ht="15.75" customHeight="1" x14ac:dyDescent="0.35"/>
    <row r="335" s="51" customFormat="1" ht="15.75" customHeight="1" x14ac:dyDescent="0.35"/>
    <row r="336" s="51" customFormat="1" ht="15.75" customHeight="1" x14ac:dyDescent="0.35"/>
    <row r="337" s="51" customFormat="1" ht="15.75" customHeight="1" x14ac:dyDescent="0.35"/>
    <row r="338" s="51" customFormat="1" ht="15.75" customHeight="1" x14ac:dyDescent="0.35"/>
    <row r="339" s="51" customFormat="1" ht="15.75" customHeight="1" x14ac:dyDescent="0.35"/>
    <row r="340" s="51" customFormat="1" ht="15.75" customHeight="1" x14ac:dyDescent="0.35"/>
    <row r="341" s="51" customFormat="1" ht="15.75" customHeight="1" x14ac:dyDescent="0.35"/>
    <row r="342" s="51" customFormat="1" ht="15.75" customHeight="1" x14ac:dyDescent="0.35"/>
    <row r="343" s="51" customFormat="1" ht="15.75" customHeight="1" x14ac:dyDescent="0.35"/>
    <row r="344" s="51" customFormat="1" ht="15.75" customHeight="1" x14ac:dyDescent="0.35"/>
    <row r="345" s="51" customFormat="1" ht="15.75" customHeight="1" x14ac:dyDescent="0.35"/>
    <row r="346" s="51" customFormat="1" ht="15.75" customHeight="1" x14ac:dyDescent="0.35"/>
    <row r="347" s="51" customFormat="1" ht="15.75" customHeight="1" x14ac:dyDescent="0.35"/>
    <row r="348" s="51" customFormat="1" ht="15.75" customHeight="1" x14ac:dyDescent="0.35"/>
    <row r="349" s="51" customFormat="1" ht="15.75" customHeight="1" x14ac:dyDescent="0.35"/>
    <row r="350" s="51" customFormat="1" ht="15.75" customHeight="1" x14ac:dyDescent="0.35"/>
    <row r="351" s="51" customFormat="1" ht="15.75" customHeight="1" x14ac:dyDescent="0.35"/>
    <row r="352" s="51" customFormat="1" ht="15.75" customHeight="1" x14ac:dyDescent="0.35"/>
    <row r="353" s="51" customFormat="1" ht="15.75" customHeight="1" x14ac:dyDescent="0.35"/>
    <row r="354" s="51" customFormat="1" ht="15.75" customHeight="1" x14ac:dyDescent="0.35"/>
    <row r="355" s="51" customFormat="1" ht="15.75" customHeight="1" x14ac:dyDescent="0.35"/>
    <row r="356" s="51" customFormat="1" ht="15.75" customHeight="1" x14ac:dyDescent="0.35"/>
    <row r="357" s="51" customFormat="1" ht="15.75" customHeight="1" x14ac:dyDescent="0.35"/>
    <row r="358" s="51" customFormat="1" ht="15.75" customHeight="1" x14ac:dyDescent="0.35"/>
    <row r="359" s="51" customFormat="1" ht="15.75" customHeight="1" x14ac:dyDescent="0.35"/>
    <row r="360" s="51" customFormat="1" ht="15.75" customHeight="1" x14ac:dyDescent="0.35"/>
    <row r="361" s="51" customFormat="1" ht="15.75" customHeight="1" x14ac:dyDescent="0.35"/>
    <row r="362" s="51" customFormat="1" ht="15.75" customHeight="1" x14ac:dyDescent="0.35"/>
    <row r="363" s="51" customFormat="1" ht="15.75" customHeight="1" x14ac:dyDescent="0.35"/>
    <row r="364" s="51" customFormat="1" ht="15.75" customHeight="1" x14ac:dyDescent="0.35"/>
    <row r="365" s="51" customFormat="1" ht="15.75" customHeight="1" x14ac:dyDescent="0.35"/>
    <row r="366" s="51" customFormat="1" ht="15.75" customHeight="1" x14ac:dyDescent="0.35"/>
    <row r="367" s="51" customFormat="1" ht="15.75" customHeight="1" x14ac:dyDescent="0.35"/>
    <row r="368" s="51" customFormat="1" ht="15.75" customHeight="1" x14ac:dyDescent="0.35"/>
    <row r="369" s="51" customFormat="1" ht="15.75" customHeight="1" x14ac:dyDescent="0.35"/>
    <row r="370" s="51" customFormat="1" ht="15.75" customHeight="1" x14ac:dyDescent="0.35"/>
    <row r="371" s="51" customFormat="1" ht="15.75" customHeight="1" x14ac:dyDescent="0.35"/>
    <row r="372" s="51" customFormat="1" ht="15.75" customHeight="1" x14ac:dyDescent="0.35"/>
    <row r="373" s="51" customFormat="1" ht="15.75" customHeight="1" x14ac:dyDescent="0.35"/>
    <row r="374" s="51" customFormat="1" ht="15.75" customHeight="1" x14ac:dyDescent="0.35"/>
    <row r="375" s="51" customFormat="1" ht="15.75" customHeight="1" x14ac:dyDescent="0.35"/>
    <row r="376" s="51" customFormat="1" ht="15.75" customHeight="1" x14ac:dyDescent="0.35"/>
    <row r="377" s="51" customFormat="1" ht="15.75" customHeight="1" x14ac:dyDescent="0.35"/>
    <row r="378" s="51" customFormat="1" ht="15.75" customHeight="1" x14ac:dyDescent="0.35"/>
    <row r="379" s="51" customFormat="1" ht="15.75" customHeight="1" x14ac:dyDescent="0.35"/>
    <row r="380" s="51" customFormat="1" ht="15.75" customHeight="1" x14ac:dyDescent="0.35"/>
    <row r="381" s="51" customFormat="1" ht="15.75" customHeight="1" x14ac:dyDescent="0.35"/>
    <row r="382" s="51" customFormat="1" ht="15.75" customHeight="1" x14ac:dyDescent="0.35"/>
    <row r="383" s="51" customFormat="1" ht="15.75" customHeight="1" x14ac:dyDescent="0.35"/>
    <row r="384" s="51" customFormat="1" ht="15.75" customHeight="1" x14ac:dyDescent="0.35"/>
    <row r="385" s="51" customFormat="1" ht="15.75" customHeight="1" x14ac:dyDescent="0.35"/>
    <row r="386" s="51" customFormat="1" ht="15.75" customHeight="1" x14ac:dyDescent="0.35"/>
    <row r="387" s="51" customFormat="1" ht="15.75" customHeight="1" x14ac:dyDescent="0.35"/>
    <row r="388" s="51" customFormat="1" ht="15.75" customHeight="1" x14ac:dyDescent="0.35"/>
    <row r="389" s="51" customFormat="1" ht="15.75" customHeight="1" x14ac:dyDescent="0.35"/>
    <row r="390" s="51" customFormat="1" ht="15.75" customHeight="1" x14ac:dyDescent="0.35"/>
    <row r="391" s="51" customFormat="1" ht="15.75" customHeight="1" x14ac:dyDescent="0.35"/>
    <row r="392" s="51" customFormat="1" ht="15.75" customHeight="1" x14ac:dyDescent="0.35"/>
    <row r="393" s="51" customFormat="1" ht="15.75" customHeight="1" x14ac:dyDescent="0.35"/>
    <row r="394" s="51" customFormat="1" ht="15.75" customHeight="1" x14ac:dyDescent="0.35"/>
    <row r="395" s="51" customFormat="1" ht="15.75" customHeight="1" x14ac:dyDescent="0.35"/>
    <row r="396" s="51" customFormat="1" ht="15.75" customHeight="1" x14ac:dyDescent="0.35"/>
    <row r="397" s="51" customFormat="1" ht="15.75" customHeight="1" x14ac:dyDescent="0.35"/>
    <row r="398" s="51" customFormat="1" ht="15.75" customHeight="1" x14ac:dyDescent="0.35"/>
    <row r="399" s="51" customFormat="1" ht="15.75" customHeight="1" x14ac:dyDescent="0.35"/>
    <row r="400" s="51" customFormat="1" ht="15.75" customHeight="1" x14ac:dyDescent="0.35"/>
    <row r="401" s="51" customFormat="1" ht="15.75" customHeight="1" x14ac:dyDescent="0.35"/>
    <row r="402" s="51" customFormat="1" ht="15.75" customHeight="1" x14ac:dyDescent="0.35"/>
    <row r="403" s="51" customFormat="1" ht="15.75" customHeight="1" x14ac:dyDescent="0.35"/>
    <row r="404" s="51" customFormat="1" ht="15.75" customHeight="1" x14ac:dyDescent="0.35"/>
    <row r="405" s="51" customFormat="1" ht="15.75" customHeight="1" x14ac:dyDescent="0.35"/>
    <row r="406" s="51" customFormat="1" ht="15.75" customHeight="1" x14ac:dyDescent="0.35"/>
    <row r="407" s="51" customFormat="1" ht="15.75" customHeight="1" x14ac:dyDescent="0.35"/>
    <row r="408" s="51" customFormat="1" ht="15.75" customHeight="1" x14ac:dyDescent="0.35"/>
    <row r="409" s="51" customFormat="1" ht="15.75" customHeight="1" x14ac:dyDescent="0.35"/>
    <row r="410" s="51" customFormat="1" ht="15.75" customHeight="1" x14ac:dyDescent="0.35"/>
    <row r="411" s="51" customFormat="1" ht="15.75" customHeight="1" x14ac:dyDescent="0.35"/>
    <row r="412" s="51" customFormat="1" ht="15.75" customHeight="1" x14ac:dyDescent="0.35"/>
    <row r="413" s="51" customFormat="1" ht="15.75" customHeight="1" x14ac:dyDescent="0.35"/>
    <row r="414" s="51" customFormat="1" ht="15.75" customHeight="1" x14ac:dyDescent="0.35"/>
    <row r="415" s="51" customFormat="1" ht="15.75" customHeight="1" x14ac:dyDescent="0.35"/>
    <row r="416" s="51" customFormat="1" ht="15.75" customHeight="1" x14ac:dyDescent="0.35"/>
    <row r="417" s="51" customFormat="1" ht="15.75" customHeight="1" x14ac:dyDescent="0.35"/>
    <row r="418" s="51" customFormat="1" ht="15.75" customHeight="1" x14ac:dyDescent="0.35"/>
    <row r="419" s="51" customFormat="1" ht="15.75" customHeight="1" x14ac:dyDescent="0.35"/>
    <row r="420" s="51" customFormat="1" ht="15.75" customHeight="1" x14ac:dyDescent="0.35"/>
    <row r="421" s="51" customFormat="1" ht="15.75" customHeight="1" x14ac:dyDescent="0.35"/>
    <row r="422" s="51" customFormat="1" ht="15.75" customHeight="1" x14ac:dyDescent="0.35"/>
    <row r="423" s="51" customFormat="1" ht="15.75" customHeight="1" x14ac:dyDescent="0.35"/>
    <row r="424" s="51" customFormat="1" ht="15.75" customHeight="1" x14ac:dyDescent="0.35"/>
    <row r="425" s="51" customFormat="1" ht="15.75" customHeight="1" x14ac:dyDescent="0.35"/>
    <row r="426" s="51" customFormat="1" ht="15.75" customHeight="1" x14ac:dyDescent="0.35"/>
    <row r="427" s="51" customFormat="1" ht="15.75" customHeight="1" x14ac:dyDescent="0.35"/>
    <row r="428" s="51" customFormat="1" ht="15.75" customHeight="1" x14ac:dyDescent="0.35"/>
    <row r="429" s="51" customFormat="1" ht="15.75" customHeight="1" x14ac:dyDescent="0.35"/>
    <row r="430" s="51" customFormat="1" ht="15.75" customHeight="1" x14ac:dyDescent="0.35"/>
    <row r="431" s="51" customFormat="1" ht="15.75" customHeight="1" x14ac:dyDescent="0.35"/>
    <row r="432" s="51" customFormat="1" ht="15.75" customHeight="1" x14ac:dyDescent="0.35"/>
    <row r="433" s="51" customFormat="1" ht="15.75" customHeight="1" x14ac:dyDescent="0.35"/>
    <row r="434" s="51" customFormat="1" ht="15.75" customHeight="1" x14ac:dyDescent="0.35"/>
    <row r="435" s="51" customFormat="1" ht="15.75" customHeight="1" x14ac:dyDescent="0.35"/>
    <row r="436" s="51" customFormat="1" ht="15.75" customHeight="1" x14ac:dyDescent="0.35"/>
    <row r="437" s="51" customFormat="1" ht="15.75" customHeight="1" x14ac:dyDescent="0.35"/>
    <row r="438" s="51" customFormat="1" ht="15.75" customHeight="1" x14ac:dyDescent="0.35"/>
    <row r="439" s="51" customFormat="1" ht="15.75" customHeight="1" x14ac:dyDescent="0.35"/>
    <row r="440" s="51" customFormat="1" ht="15.75" customHeight="1" x14ac:dyDescent="0.35"/>
    <row r="441" s="51" customFormat="1" ht="15.75" customHeight="1" x14ac:dyDescent="0.35"/>
    <row r="442" s="51" customFormat="1" ht="15.75" customHeight="1" x14ac:dyDescent="0.35"/>
    <row r="443" s="51" customFormat="1" ht="15.75" customHeight="1" x14ac:dyDescent="0.35"/>
    <row r="444" s="51" customFormat="1" ht="15.75" customHeight="1" x14ac:dyDescent="0.35"/>
    <row r="445" s="51" customFormat="1" ht="15.75" customHeight="1" x14ac:dyDescent="0.35"/>
    <row r="446" s="51" customFormat="1" ht="15.75" customHeight="1" x14ac:dyDescent="0.35"/>
    <row r="447" s="51" customFormat="1" ht="15.75" customHeight="1" x14ac:dyDescent="0.35"/>
    <row r="448" s="51" customFormat="1" ht="15.75" customHeight="1" x14ac:dyDescent="0.35"/>
    <row r="449" s="51" customFormat="1" ht="15.75" customHeight="1" x14ac:dyDescent="0.35"/>
    <row r="450" s="51" customFormat="1" ht="15.75" customHeight="1" x14ac:dyDescent="0.35"/>
    <row r="451" s="51" customFormat="1" ht="15.75" customHeight="1" x14ac:dyDescent="0.35"/>
    <row r="452" s="51" customFormat="1" ht="15.75" customHeight="1" x14ac:dyDescent="0.35"/>
    <row r="453" s="51" customFormat="1" ht="15.75" customHeight="1" x14ac:dyDescent="0.35"/>
    <row r="454" s="51" customFormat="1" ht="15.75" customHeight="1" x14ac:dyDescent="0.35"/>
    <row r="455" s="51" customFormat="1" ht="15.75" customHeight="1" x14ac:dyDescent="0.35"/>
    <row r="456" s="51" customFormat="1" ht="15.75" customHeight="1" x14ac:dyDescent="0.35"/>
    <row r="457" s="51" customFormat="1" ht="15.75" customHeight="1" x14ac:dyDescent="0.35"/>
    <row r="458" s="51" customFormat="1" ht="15.75" customHeight="1" x14ac:dyDescent="0.35"/>
    <row r="459" s="51" customFormat="1" ht="15.75" customHeight="1" x14ac:dyDescent="0.35"/>
    <row r="460" s="51" customFormat="1" ht="15.75" customHeight="1" x14ac:dyDescent="0.35"/>
    <row r="461" s="51" customFormat="1" ht="15.75" customHeight="1" x14ac:dyDescent="0.35"/>
    <row r="462" s="51" customFormat="1" ht="15.75" customHeight="1" x14ac:dyDescent="0.35"/>
    <row r="463" s="51" customFormat="1" ht="15.75" customHeight="1" x14ac:dyDescent="0.35"/>
    <row r="464" s="51" customFormat="1" ht="15.75" customHeight="1" x14ac:dyDescent="0.35"/>
    <row r="465" s="51" customFormat="1" ht="15.75" customHeight="1" x14ac:dyDescent="0.35"/>
    <row r="466" s="51" customFormat="1" ht="15.75" customHeight="1" x14ac:dyDescent="0.35"/>
    <row r="467" s="51" customFormat="1" ht="15.75" customHeight="1" x14ac:dyDescent="0.35"/>
    <row r="468" s="51" customFormat="1" ht="15.75" customHeight="1" x14ac:dyDescent="0.35"/>
    <row r="469" s="51" customFormat="1" ht="15.75" customHeight="1" x14ac:dyDescent="0.35"/>
    <row r="470" s="51" customFormat="1" ht="15.75" customHeight="1" x14ac:dyDescent="0.35"/>
    <row r="471" s="51" customFormat="1" ht="15.75" customHeight="1" x14ac:dyDescent="0.35"/>
    <row r="472" s="51" customFormat="1" ht="15.75" customHeight="1" x14ac:dyDescent="0.35"/>
    <row r="473" s="51" customFormat="1" ht="15.75" customHeight="1" x14ac:dyDescent="0.35"/>
    <row r="474" s="51" customFormat="1" ht="15.75" customHeight="1" x14ac:dyDescent="0.35"/>
    <row r="475" s="51" customFormat="1" ht="15.75" customHeight="1" x14ac:dyDescent="0.35"/>
    <row r="476" s="51" customFormat="1" ht="15.75" customHeight="1" x14ac:dyDescent="0.35"/>
    <row r="477" s="51" customFormat="1" ht="15.75" customHeight="1" x14ac:dyDescent="0.35"/>
    <row r="478" s="51" customFormat="1" ht="15.75" customHeight="1" x14ac:dyDescent="0.35"/>
    <row r="479" s="51" customFormat="1" ht="15.75" customHeight="1" x14ac:dyDescent="0.35"/>
    <row r="480" s="51" customFormat="1" ht="15.75" customHeight="1" x14ac:dyDescent="0.35"/>
    <row r="481" s="51" customFormat="1" ht="15.75" customHeight="1" x14ac:dyDescent="0.35"/>
    <row r="482" s="51" customFormat="1" ht="15.75" customHeight="1" x14ac:dyDescent="0.35"/>
    <row r="483" s="51" customFormat="1" ht="15.75" customHeight="1" x14ac:dyDescent="0.35"/>
    <row r="484" s="51" customFormat="1" ht="15.75" customHeight="1" x14ac:dyDescent="0.35"/>
    <row r="485" s="51" customFormat="1" ht="15.75" customHeight="1" x14ac:dyDescent="0.35"/>
    <row r="486" s="51" customFormat="1" ht="15.75" customHeight="1" x14ac:dyDescent="0.35"/>
    <row r="487" s="51" customFormat="1" ht="15.75" customHeight="1" x14ac:dyDescent="0.35"/>
    <row r="488" s="51" customFormat="1" ht="15.75" customHeight="1" x14ac:dyDescent="0.35"/>
    <row r="489" s="51" customFormat="1" ht="15.75" customHeight="1" x14ac:dyDescent="0.35"/>
    <row r="490" s="51" customFormat="1" ht="15.75" customHeight="1" x14ac:dyDescent="0.35"/>
    <row r="491" s="51" customFormat="1" ht="15.75" customHeight="1" x14ac:dyDescent="0.35"/>
    <row r="492" s="51" customFormat="1" ht="15.75" customHeight="1" x14ac:dyDescent="0.35"/>
    <row r="493" s="51" customFormat="1" ht="15.75" customHeight="1" x14ac:dyDescent="0.35"/>
    <row r="494" s="51" customFormat="1" ht="15.75" customHeight="1" x14ac:dyDescent="0.35"/>
    <row r="495" s="51" customFormat="1" ht="15.75" customHeight="1" x14ac:dyDescent="0.35"/>
    <row r="496" s="51" customFormat="1" ht="15.75" customHeight="1" x14ac:dyDescent="0.35"/>
    <row r="497" s="51" customFormat="1" ht="15.75" customHeight="1" x14ac:dyDescent="0.35"/>
    <row r="498" s="51" customFormat="1" ht="15.75" customHeight="1" x14ac:dyDescent="0.35"/>
    <row r="499" s="51" customFormat="1" ht="15.75" customHeight="1" x14ac:dyDescent="0.35"/>
    <row r="500" s="51" customFormat="1" ht="15.75" customHeight="1" x14ac:dyDescent="0.35"/>
    <row r="501" s="51" customFormat="1" ht="15.75" customHeight="1" x14ac:dyDescent="0.35"/>
    <row r="502" s="51" customFormat="1" ht="15.75" customHeight="1" x14ac:dyDescent="0.35"/>
    <row r="503" s="51" customFormat="1" ht="15.75" customHeight="1" x14ac:dyDescent="0.35"/>
    <row r="504" s="51" customFormat="1" ht="15.75" customHeight="1" x14ac:dyDescent="0.35"/>
    <row r="505" s="51" customFormat="1" ht="15.75" customHeight="1" x14ac:dyDescent="0.35"/>
    <row r="506" s="51" customFormat="1" ht="15.75" customHeight="1" x14ac:dyDescent="0.35"/>
    <row r="507" s="51" customFormat="1" ht="15.75" customHeight="1" x14ac:dyDescent="0.35"/>
    <row r="508" s="51" customFormat="1" ht="15.75" customHeight="1" x14ac:dyDescent="0.35"/>
    <row r="509" s="51" customFormat="1" ht="15.75" customHeight="1" x14ac:dyDescent="0.35"/>
    <row r="510" s="51" customFormat="1" ht="15.75" customHeight="1" x14ac:dyDescent="0.35"/>
    <row r="511" s="51" customFormat="1" ht="15.75" customHeight="1" x14ac:dyDescent="0.35"/>
    <row r="512" s="51" customFormat="1" ht="15.75" customHeight="1" x14ac:dyDescent="0.35"/>
    <row r="513" s="51" customFormat="1" ht="15.75" customHeight="1" x14ac:dyDescent="0.35"/>
    <row r="514" s="51" customFormat="1" ht="15.75" customHeight="1" x14ac:dyDescent="0.35"/>
    <row r="515" s="51" customFormat="1" ht="15.75" customHeight="1" x14ac:dyDescent="0.35"/>
    <row r="516" s="51" customFormat="1" ht="15.75" customHeight="1" x14ac:dyDescent="0.35"/>
    <row r="517" s="51" customFormat="1" ht="15.75" customHeight="1" x14ac:dyDescent="0.35"/>
    <row r="518" s="51" customFormat="1" ht="15.75" customHeight="1" x14ac:dyDescent="0.35"/>
    <row r="519" s="51" customFormat="1" ht="15.75" customHeight="1" x14ac:dyDescent="0.35"/>
    <row r="520" s="51" customFormat="1" ht="15.75" customHeight="1" x14ac:dyDescent="0.35"/>
    <row r="521" s="51" customFormat="1" ht="15.75" customHeight="1" x14ac:dyDescent="0.35"/>
    <row r="522" s="51" customFormat="1" ht="15.75" customHeight="1" x14ac:dyDescent="0.35"/>
    <row r="523" s="51" customFormat="1" ht="15.75" customHeight="1" x14ac:dyDescent="0.35"/>
    <row r="524" s="51" customFormat="1" ht="15.75" customHeight="1" x14ac:dyDescent="0.35"/>
    <row r="525" s="51" customFormat="1" ht="15.75" customHeight="1" x14ac:dyDescent="0.35"/>
    <row r="526" s="51" customFormat="1" ht="15.75" customHeight="1" x14ac:dyDescent="0.35"/>
    <row r="527" s="51" customFormat="1" ht="15.75" customHeight="1" x14ac:dyDescent="0.35"/>
    <row r="528" s="51" customFormat="1" ht="15.75" customHeight="1" x14ac:dyDescent="0.35"/>
    <row r="529" s="51" customFormat="1" ht="15.75" customHeight="1" x14ac:dyDescent="0.35"/>
    <row r="530" s="51" customFormat="1" ht="15.75" customHeight="1" x14ac:dyDescent="0.35"/>
    <row r="531" s="51" customFormat="1" ht="15.75" customHeight="1" x14ac:dyDescent="0.35"/>
    <row r="532" s="51" customFormat="1" ht="15.75" customHeight="1" x14ac:dyDescent="0.35"/>
    <row r="533" s="51" customFormat="1" ht="15.75" customHeight="1" x14ac:dyDescent="0.35"/>
    <row r="534" s="51" customFormat="1" ht="15.75" customHeight="1" x14ac:dyDescent="0.35"/>
    <row r="535" s="51" customFormat="1" ht="15.75" customHeight="1" x14ac:dyDescent="0.35"/>
    <row r="536" s="51" customFormat="1" ht="15.75" customHeight="1" x14ac:dyDescent="0.35"/>
    <row r="537" s="51" customFormat="1" ht="15.75" customHeight="1" x14ac:dyDescent="0.35"/>
    <row r="538" s="51" customFormat="1" ht="15.75" customHeight="1" x14ac:dyDescent="0.35"/>
    <row r="539" s="51" customFormat="1" ht="15.75" customHeight="1" x14ac:dyDescent="0.35"/>
    <row r="540" s="51" customFormat="1" ht="15.75" customHeight="1" x14ac:dyDescent="0.35"/>
    <row r="541" s="51" customFormat="1" ht="15.75" customHeight="1" x14ac:dyDescent="0.35"/>
    <row r="542" s="51" customFormat="1" ht="15.75" customHeight="1" x14ac:dyDescent="0.35"/>
    <row r="543" s="51" customFormat="1" ht="15.75" customHeight="1" x14ac:dyDescent="0.35"/>
    <row r="544" s="51" customFormat="1" ht="15.75" customHeight="1" x14ac:dyDescent="0.35"/>
    <row r="545" s="51" customFormat="1" ht="15.75" customHeight="1" x14ac:dyDescent="0.35"/>
    <row r="546" s="51" customFormat="1" ht="15.75" customHeight="1" x14ac:dyDescent="0.35"/>
    <row r="547" s="51" customFormat="1" ht="15.75" customHeight="1" x14ac:dyDescent="0.35"/>
    <row r="548" s="51" customFormat="1" ht="15.75" customHeight="1" x14ac:dyDescent="0.35"/>
    <row r="549" s="51" customFormat="1" ht="15.75" customHeight="1" x14ac:dyDescent="0.35"/>
    <row r="550" s="51" customFormat="1" ht="15.75" customHeight="1" x14ac:dyDescent="0.35"/>
    <row r="551" s="51" customFormat="1" ht="15.75" customHeight="1" x14ac:dyDescent="0.35"/>
    <row r="552" s="51" customFormat="1" ht="15.75" customHeight="1" x14ac:dyDescent="0.35"/>
    <row r="553" s="51" customFormat="1" ht="15.75" customHeight="1" x14ac:dyDescent="0.35"/>
    <row r="554" s="51" customFormat="1" ht="15.75" customHeight="1" x14ac:dyDescent="0.35"/>
    <row r="555" s="51" customFormat="1" ht="15.75" customHeight="1" x14ac:dyDescent="0.35"/>
    <row r="556" s="51" customFormat="1" ht="15.75" customHeight="1" x14ac:dyDescent="0.35"/>
    <row r="557" s="51" customFormat="1" ht="15.75" customHeight="1" x14ac:dyDescent="0.35"/>
    <row r="558" s="51" customFormat="1" ht="15.75" customHeight="1" x14ac:dyDescent="0.35"/>
    <row r="559" s="51" customFormat="1" ht="15.75" customHeight="1" x14ac:dyDescent="0.35"/>
    <row r="560" s="51" customFormat="1" ht="15.75" customHeight="1" x14ac:dyDescent="0.35"/>
    <row r="561" s="51" customFormat="1" ht="15.75" customHeight="1" x14ac:dyDescent="0.35"/>
    <row r="562" s="51" customFormat="1" ht="15.75" customHeight="1" x14ac:dyDescent="0.35"/>
    <row r="563" s="51" customFormat="1" ht="15.75" customHeight="1" x14ac:dyDescent="0.35"/>
    <row r="564" s="51" customFormat="1" ht="15.75" customHeight="1" x14ac:dyDescent="0.35"/>
    <row r="565" s="51" customFormat="1" ht="15.75" customHeight="1" x14ac:dyDescent="0.35"/>
    <row r="566" s="51" customFormat="1" ht="15.75" customHeight="1" x14ac:dyDescent="0.35"/>
    <row r="567" s="51" customFormat="1" ht="15.75" customHeight="1" x14ac:dyDescent="0.35"/>
    <row r="568" s="51" customFormat="1" ht="15.75" customHeight="1" x14ac:dyDescent="0.35"/>
    <row r="569" s="51" customFormat="1" ht="15.75" customHeight="1" x14ac:dyDescent="0.35"/>
    <row r="570" s="51" customFormat="1" ht="15.75" customHeight="1" x14ac:dyDescent="0.35"/>
    <row r="571" s="51" customFormat="1" ht="15.75" customHeight="1" x14ac:dyDescent="0.35"/>
    <row r="572" s="51" customFormat="1" ht="15.75" customHeight="1" x14ac:dyDescent="0.35"/>
    <row r="573" s="51" customFormat="1" ht="15.75" customHeight="1" x14ac:dyDescent="0.35"/>
    <row r="574" s="51" customFormat="1" ht="15.75" customHeight="1" x14ac:dyDescent="0.35"/>
    <row r="575" s="51" customFormat="1" ht="15.75" customHeight="1" x14ac:dyDescent="0.35"/>
    <row r="576" s="51" customFormat="1" ht="15.75" customHeight="1" x14ac:dyDescent="0.35"/>
    <row r="577" s="51" customFormat="1" ht="15.75" customHeight="1" x14ac:dyDescent="0.35"/>
    <row r="578" s="51" customFormat="1" ht="15.75" customHeight="1" x14ac:dyDescent="0.35"/>
    <row r="579" s="51" customFormat="1" ht="15.75" customHeight="1" x14ac:dyDescent="0.35"/>
    <row r="580" s="51" customFormat="1" ht="15.75" customHeight="1" x14ac:dyDescent="0.35"/>
    <row r="581" s="51" customFormat="1" ht="15.75" customHeight="1" x14ac:dyDescent="0.35"/>
    <row r="582" s="51" customFormat="1" ht="15.75" customHeight="1" x14ac:dyDescent="0.35"/>
    <row r="583" s="51" customFormat="1" ht="15.75" customHeight="1" x14ac:dyDescent="0.35"/>
    <row r="584" s="51" customFormat="1" ht="15.75" customHeight="1" x14ac:dyDescent="0.35"/>
    <row r="585" s="51" customFormat="1" ht="15.75" customHeight="1" x14ac:dyDescent="0.35"/>
    <row r="586" s="51" customFormat="1" ht="15.75" customHeight="1" x14ac:dyDescent="0.35"/>
    <row r="587" s="51" customFormat="1" ht="15.75" customHeight="1" x14ac:dyDescent="0.35"/>
    <row r="588" s="51" customFormat="1" ht="15.75" customHeight="1" x14ac:dyDescent="0.35"/>
    <row r="589" s="51" customFormat="1" ht="15.75" customHeight="1" x14ac:dyDescent="0.35"/>
    <row r="590" s="51" customFormat="1" ht="15.75" customHeight="1" x14ac:dyDescent="0.35"/>
    <row r="591" s="51" customFormat="1" ht="15.75" customHeight="1" x14ac:dyDescent="0.35"/>
    <row r="592" s="51" customFormat="1" ht="15.75" customHeight="1" x14ac:dyDescent="0.35"/>
    <row r="593" s="51" customFormat="1" ht="15.75" customHeight="1" x14ac:dyDescent="0.35"/>
    <row r="594" s="51" customFormat="1" ht="15.75" customHeight="1" x14ac:dyDescent="0.35"/>
    <row r="595" s="51" customFormat="1" ht="15.75" customHeight="1" x14ac:dyDescent="0.35"/>
    <row r="596" s="51" customFormat="1" ht="15.75" customHeight="1" x14ac:dyDescent="0.35"/>
    <row r="597" s="51" customFormat="1" ht="15.75" customHeight="1" x14ac:dyDescent="0.35"/>
    <row r="598" s="51" customFormat="1" ht="15.75" customHeight="1" x14ac:dyDescent="0.35"/>
    <row r="599" s="51" customFormat="1" ht="15.75" customHeight="1" x14ac:dyDescent="0.35"/>
    <row r="600" s="51" customFormat="1" ht="15.75" customHeight="1" x14ac:dyDescent="0.35"/>
    <row r="601" s="51" customFormat="1" ht="15.75" customHeight="1" x14ac:dyDescent="0.35"/>
    <row r="602" s="51" customFormat="1" ht="15.75" customHeight="1" x14ac:dyDescent="0.35"/>
    <row r="603" s="51" customFormat="1" ht="15.75" customHeight="1" x14ac:dyDescent="0.35"/>
    <row r="604" s="51" customFormat="1" ht="15.75" customHeight="1" x14ac:dyDescent="0.35"/>
    <row r="605" s="51" customFormat="1" ht="15.75" customHeight="1" x14ac:dyDescent="0.35"/>
    <row r="606" s="51" customFormat="1" ht="15.75" customHeight="1" x14ac:dyDescent="0.35"/>
    <row r="607" s="51" customFormat="1" ht="15.75" customHeight="1" x14ac:dyDescent="0.35"/>
    <row r="608" s="51" customFormat="1" ht="15.75" customHeight="1" x14ac:dyDescent="0.35"/>
    <row r="609" s="51" customFormat="1" ht="15.75" customHeight="1" x14ac:dyDescent="0.35"/>
    <row r="610" s="51" customFormat="1" ht="15.75" customHeight="1" x14ac:dyDescent="0.35"/>
    <row r="611" s="51" customFormat="1" ht="15.75" customHeight="1" x14ac:dyDescent="0.35"/>
    <row r="612" s="51" customFormat="1" ht="15.75" customHeight="1" x14ac:dyDescent="0.35"/>
    <row r="613" s="51" customFormat="1" ht="15.75" customHeight="1" x14ac:dyDescent="0.35"/>
    <row r="614" s="51" customFormat="1" ht="15.75" customHeight="1" x14ac:dyDescent="0.35"/>
    <row r="615" s="51" customFormat="1" ht="15.75" customHeight="1" x14ac:dyDescent="0.35"/>
    <row r="616" s="51" customFormat="1" ht="15.75" customHeight="1" x14ac:dyDescent="0.35"/>
    <row r="617" s="51" customFormat="1" ht="15.75" customHeight="1" x14ac:dyDescent="0.35"/>
    <row r="618" s="51" customFormat="1" ht="15.75" customHeight="1" x14ac:dyDescent="0.35"/>
    <row r="619" s="51" customFormat="1" ht="15.75" customHeight="1" x14ac:dyDescent="0.35"/>
    <row r="620" s="51" customFormat="1" ht="15.75" customHeight="1" x14ac:dyDescent="0.35"/>
    <row r="621" s="51" customFormat="1" ht="15.75" customHeight="1" x14ac:dyDescent="0.35"/>
    <row r="622" s="51" customFormat="1" ht="15.75" customHeight="1" x14ac:dyDescent="0.35"/>
    <row r="623" s="51" customFormat="1" ht="15.75" customHeight="1" x14ac:dyDescent="0.35"/>
    <row r="624" s="51" customFormat="1" ht="15.75" customHeight="1" x14ac:dyDescent="0.35"/>
    <row r="625" s="51" customFormat="1" ht="15.75" customHeight="1" x14ac:dyDescent="0.35"/>
    <row r="626" s="51" customFormat="1" ht="15.75" customHeight="1" x14ac:dyDescent="0.35"/>
    <row r="627" s="51" customFormat="1" ht="15.75" customHeight="1" x14ac:dyDescent="0.35"/>
    <row r="628" s="51" customFormat="1" ht="15.75" customHeight="1" x14ac:dyDescent="0.35"/>
    <row r="629" s="51" customFormat="1" ht="15.75" customHeight="1" x14ac:dyDescent="0.35"/>
    <row r="630" s="51" customFormat="1" ht="15.75" customHeight="1" x14ac:dyDescent="0.35"/>
    <row r="631" s="51" customFormat="1" ht="15.75" customHeight="1" x14ac:dyDescent="0.35"/>
    <row r="632" s="51" customFormat="1" ht="15.75" customHeight="1" x14ac:dyDescent="0.35"/>
    <row r="633" s="51" customFormat="1" ht="15.75" customHeight="1" x14ac:dyDescent="0.35"/>
    <row r="634" s="51" customFormat="1" ht="15.75" customHeight="1" x14ac:dyDescent="0.35"/>
    <row r="635" s="51" customFormat="1" ht="15.75" customHeight="1" x14ac:dyDescent="0.35"/>
    <row r="636" s="51" customFormat="1" ht="15.75" customHeight="1" x14ac:dyDescent="0.35"/>
    <row r="637" s="51" customFormat="1" ht="15.75" customHeight="1" x14ac:dyDescent="0.35"/>
    <row r="638" s="51" customFormat="1" ht="15.75" customHeight="1" x14ac:dyDescent="0.35"/>
    <row r="639" s="51" customFormat="1" ht="15.75" customHeight="1" x14ac:dyDescent="0.35"/>
    <row r="640" s="51" customFormat="1" ht="15.75" customHeight="1" x14ac:dyDescent="0.35"/>
    <row r="641" s="51" customFormat="1" ht="15.75" customHeight="1" x14ac:dyDescent="0.35"/>
    <row r="642" s="51" customFormat="1" ht="15.75" customHeight="1" x14ac:dyDescent="0.35"/>
    <row r="643" s="51" customFormat="1" ht="15.75" customHeight="1" x14ac:dyDescent="0.35"/>
    <row r="644" s="51" customFormat="1" ht="15.75" customHeight="1" x14ac:dyDescent="0.35"/>
    <row r="645" s="51" customFormat="1" ht="15.75" customHeight="1" x14ac:dyDescent="0.35"/>
    <row r="646" s="51" customFormat="1" ht="15.75" customHeight="1" x14ac:dyDescent="0.35"/>
    <row r="647" s="51" customFormat="1" ht="15.75" customHeight="1" x14ac:dyDescent="0.35"/>
    <row r="648" s="51" customFormat="1" ht="15.75" customHeight="1" x14ac:dyDescent="0.35"/>
    <row r="649" s="51" customFormat="1" ht="15.75" customHeight="1" x14ac:dyDescent="0.35"/>
    <row r="650" s="51" customFormat="1" ht="15.75" customHeight="1" x14ac:dyDescent="0.35"/>
    <row r="651" s="51" customFormat="1" ht="15.75" customHeight="1" x14ac:dyDescent="0.35"/>
    <row r="652" s="51" customFormat="1" ht="15.75" customHeight="1" x14ac:dyDescent="0.35"/>
    <row r="653" s="51" customFormat="1" ht="15.75" customHeight="1" x14ac:dyDescent="0.35"/>
    <row r="654" s="51" customFormat="1" ht="15.75" customHeight="1" x14ac:dyDescent="0.35"/>
    <row r="655" s="51" customFormat="1" ht="15.75" customHeight="1" x14ac:dyDescent="0.35"/>
    <row r="656" s="51" customFormat="1" ht="15.75" customHeight="1" x14ac:dyDescent="0.35"/>
    <row r="657" s="51" customFormat="1" ht="15.75" customHeight="1" x14ac:dyDescent="0.35"/>
    <row r="658" s="51" customFormat="1" ht="15.75" customHeight="1" x14ac:dyDescent="0.35"/>
    <row r="659" s="51" customFormat="1" ht="15.75" customHeight="1" x14ac:dyDescent="0.35"/>
    <row r="660" s="51" customFormat="1" ht="15.75" customHeight="1" x14ac:dyDescent="0.35"/>
    <row r="661" s="51" customFormat="1" ht="15.75" customHeight="1" x14ac:dyDescent="0.35"/>
    <row r="662" s="51" customFormat="1" ht="15.75" customHeight="1" x14ac:dyDescent="0.35"/>
    <row r="663" s="51" customFormat="1" ht="15.75" customHeight="1" x14ac:dyDescent="0.35"/>
    <row r="664" s="51" customFormat="1" ht="15.75" customHeight="1" x14ac:dyDescent="0.35"/>
    <row r="665" s="51" customFormat="1" ht="15.75" customHeight="1" x14ac:dyDescent="0.35"/>
    <row r="666" s="51" customFormat="1" ht="15.75" customHeight="1" x14ac:dyDescent="0.35"/>
    <row r="667" s="51" customFormat="1" ht="15.75" customHeight="1" x14ac:dyDescent="0.35"/>
    <row r="668" s="51" customFormat="1" ht="15.75" customHeight="1" x14ac:dyDescent="0.35"/>
    <row r="669" s="51" customFormat="1" ht="15.75" customHeight="1" x14ac:dyDescent="0.35"/>
    <row r="670" s="51" customFormat="1" ht="15.75" customHeight="1" x14ac:dyDescent="0.35"/>
    <row r="671" s="51" customFormat="1" ht="15.75" customHeight="1" x14ac:dyDescent="0.35"/>
    <row r="672" s="51" customFormat="1" ht="15.75" customHeight="1" x14ac:dyDescent="0.35"/>
    <row r="673" s="51" customFormat="1" ht="15.75" customHeight="1" x14ac:dyDescent="0.35"/>
    <row r="674" s="51" customFormat="1" ht="15.75" customHeight="1" x14ac:dyDescent="0.35"/>
    <row r="675" s="51" customFormat="1" ht="15.75" customHeight="1" x14ac:dyDescent="0.35"/>
    <row r="676" s="51" customFormat="1" ht="15.75" customHeight="1" x14ac:dyDescent="0.35"/>
    <row r="677" s="51" customFormat="1" ht="15.75" customHeight="1" x14ac:dyDescent="0.35"/>
    <row r="678" s="51" customFormat="1" ht="15.75" customHeight="1" x14ac:dyDescent="0.35"/>
    <row r="679" s="51" customFormat="1" ht="15.75" customHeight="1" x14ac:dyDescent="0.35"/>
    <row r="680" s="51" customFormat="1" ht="15.75" customHeight="1" x14ac:dyDescent="0.35"/>
    <row r="681" s="51" customFormat="1" ht="15.75" customHeight="1" x14ac:dyDescent="0.35"/>
    <row r="682" s="51" customFormat="1" ht="15.75" customHeight="1" x14ac:dyDescent="0.35"/>
    <row r="683" s="51" customFormat="1" ht="15.75" customHeight="1" x14ac:dyDescent="0.35"/>
    <row r="684" s="51" customFormat="1" ht="15.75" customHeight="1" x14ac:dyDescent="0.35"/>
    <row r="685" s="51" customFormat="1" ht="15.75" customHeight="1" x14ac:dyDescent="0.35"/>
    <row r="686" s="51" customFormat="1" ht="15.75" customHeight="1" x14ac:dyDescent="0.35"/>
    <row r="687" s="51" customFormat="1" ht="15.75" customHeight="1" x14ac:dyDescent="0.35"/>
    <row r="688" s="51" customFormat="1" ht="15.75" customHeight="1" x14ac:dyDescent="0.35"/>
    <row r="689" s="51" customFormat="1" ht="15.75" customHeight="1" x14ac:dyDescent="0.35"/>
    <row r="690" s="51" customFormat="1" ht="15.75" customHeight="1" x14ac:dyDescent="0.35"/>
    <row r="691" s="51" customFormat="1" ht="15.75" customHeight="1" x14ac:dyDescent="0.35"/>
    <row r="692" s="51" customFormat="1" ht="15.75" customHeight="1" x14ac:dyDescent="0.35"/>
    <row r="693" s="51" customFormat="1" ht="15.75" customHeight="1" x14ac:dyDescent="0.35"/>
    <row r="694" s="51" customFormat="1" ht="15.75" customHeight="1" x14ac:dyDescent="0.35"/>
    <row r="695" s="51" customFormat="1" ht="15.75" customHeight="1" x14ac:dyDescent="0.35"/>
    <row r="696" s="51" customFormat="1" ht="15.75" customHeight="1" x14ac:dyDescent="0.35"/>
    <row r="697" s="51" customFormat="1" ht="15.75" customHeight="1" x14ac:dyDescent="0.35"/>
    <row r="698" s="51" customFormat="1" ht="15.75" customHeight="1" x14ac:dyDescent="0.35"/>
    <row r="699" s="51" customFormat="1" ht="15.75" customHeight="1" x14ac:dyDescent="0.35"/>
    <row r="700" s="51" customFormat="1" ht="15.75" customHeight="1" x14ac:dyDescent="0.35"/>
    <row r="701" s="51" customFormat="1" ht="15.75" customHeight="1" x14ac:dyDescent="0.35"/>
    <row r="702" s="51" customFormat="1" ht="15.75" customHeight="1" x14ac:dyDescent="0.35"/>
    <row r="703" s="51" customFormat="1" ht="15.75" customHeight="1" x14ac:dyDescent="0.35"/>
    <row r="704" s="51" customFormat="1" ht="15.75" customHeight="1" x14ac:dyDescent="0.35"/>
    <row r="705" s="51" customFormat="1" ht="15.75" customHeight="1" x14ac:dyDescent="0.35"/>
    <row r="706" s="51" customFormat="1" ht="15.75" customHeight="1" x14ac:dyDescent="0.35"/>
    <row r="707" s="51" customFormat="1" ht="15.75" customHeight="1" x14ac:dyDescent="0.35"/>
    <row r="708" s="51" customFormat="1" ht="15.75" customHeight="1" x14ac:dyDescent="0.35"/>
    <row r="709" s="51" customFormat="1" ht="15.75" customHeight="1" x14ac:dyDescent="0.35"/>
    <row r="710" s="51" customFormat="1" ht="15.75" customHeight="1" x14ac:dyDescent="0.35"/>
    <row r="711" s="51" customFormat="1" ht="15.75" customHeight="1" x14ac:dyDescent="0.35"/>
    <row r="712" s="51" customFormat="1" ht="15.75" customHeight="1" x14ac:dyDescent="0.35"/>
    <row r="713" s="51" customFormat="1" ht="15.75" customHeight="1" x14ac:dyDescent="0.35"/>
    <row r="714" s="51" customFormat="1" ht="15.75" customHeight="1" x14ac:dyDescent="0.35"/>
    <row r="715" s="51" customFormat="1" ht="15.75" customHeight="1" x14ac:dyDescent="0.35"/>
    <row r="716" s="51" customFormat="1" ht="15.75" customHeight="1" x14ac:dyDescent="0.35"/>
    <row r="717" s="51" customFormat="1" ht="15.75" customHeight="1" x14ac:dyDescent="0.35"/>
    <row r="718" s="51" customFormat="1" ht="15.75" customHeight="1" x14ac:dyDescent="0.35"/>
    <row r="719" s="51" customFormat="1" ht="15.75" customHeight="1" x14ac:dyDescent="0.35"/>
    <row r="720" s="51" customFormat="1" ht="15.75" customHeight="1" x14ac:dyDescent="0.35"/>
    <row r="721" s="51" customFormat="1" ht="15.75" customHeight="1" x14ac:dyDescent="0.35"/>
    <row r="722" s="51" customFormat="1" ht="15.75" customHeight="1" x14ac:dyDescent="0.35"/>
    <row r="723" s="51" customFormat="1" ht="15.75" customHeight="1" x14ac:dyDescent="0.35"/>
    <row r="724" s="51" customFormat="1" ht="15.75" customHeight="1" x14ac:dyDescent="0.35"/>
    <row r="725" s="51" customFormat="1" ht="15.75" customHeight="1" x14ac:dyDescent="0.35"/>
    <row r="726" s="51" customFormat="1" ht="15.75" customHeight="1" x14ac:dyDescent="0.35"/>
    <row r="727" s="51" customFormat="1" ht="15.75" customHeight="1" x14ac:dyDescent="0.35"/>
    <row r="728" s="51" customFormat="1" ht="15.75" customHeight="1" x14ac:dyDescent="0.35"/>
    <row r="729" s="51" customFormat="1" ht="15.75" customHeight="1" x14ac:dyDescent="0.35"/>
    <row r="730" s="51" customFormat="1" ht="15.75" customHeight="1" x14ac:dyDescent="0.35"/>
    <row r="731" s="51" customFormat="1" ht="15.75" customHeight="1" x14ac:dyDescent="0.35"/>
    <row r="732" s="51" customFormat="1" ht="15.75" customHeight="1" x14ac:dyDescent="0.35"/>
    <row r="733" s="51" customFormat="1" ht="15.75" customHeight="1" x14ac:dyDescent="0.35"/>
    <row r="734" s="51" customFormat="1" ht="15.75" customHeight="1" x14ac:dyDescent="0.35"/>
    <row r="735" s="51" customFormat="1" ht="15.75" customHeight="1" x14ac:dyDescent="0.35"/>
    <row r="736" s="51" customFormat="1" ht="15.75" customHeight="1" x14ac:dyDescent="0.35"/>
    <row r="737" s="51" customFormat="1" ht="15.75" customHeight="1" x14ac:dyDescent="0.35"/>
    <row r="738" s="51" customFormat="1" ht="15.75" customHeight="1" x14ac:dyDescent="0.35"/>
    <row r="739" s="51" customFormat="1" ht="15.75" customHeight="1" x14ac:dyDescent="0.35"/>
    <row r="740" s="51" customFormat="1" ht="15.75" customHeight="1" x14ac:dyDescent="0.35"/>
    <row r="741" s="51" customFormat="1" ht="15.75" customHeight="1" x14ac:dyDescent="0.35"/>
    <row r="742" s="51" customFormat="1" ht="15.75" customHeight="1" x14ac:dyDescent="0.35"/>
    <row r="743" s="51" customFormat="1" ht="15.75" customHeight="1" x14ac:dyDescent="0.35"/>
    <row r="744" s="51" customFormat="1" ht="15.75" customHeight="1" x14ac:dyDescent="0.35"/>
    <row r="745" s="51" customFormat="1" ht="15.75" customHeight="1" x14ac:dyDescent="0.35"/>
    <row r="746" s="51" customFormat="1" ht="15.75" customHeight="1" x14ac:dyDescent="0.35"/>
    <row r="747" s="51" customFormat="1" ht="15.75" customHeight="1" x14ac:dyDescent="0.35"/>
    <row r="748" s="51" customFormat="1" ht="15.75" customHeight="1" x14ac:dyDescent="0.35"/>
    <row r="749" s="51" customFormat="1" ht="15.75" customHeight="1" x14ac:dyDescent="0.35"/>
    <row r="750" s="51" customFormat="1" ht="15.75" customHeight="1" x14ac:dyDescent="0.35"/>
    <row r="751" s="51" customFormat="1" ht="15.75" customHeight="1" x14ac:dyDescent="0.35"/>
    <row r="752" s="51" customFormat="1" ht="15.75" customHeight="1" x14ac:dyDescent="0.35"/>
    <row r="753" s="51" customFormat="1" ht="15.75" customHeight="1" x14ac:dyDescent="0.35"/>
    <row r="754" s="51" customFormat="1" ht="15.75" customHeight="1" x14ac:dyDescent="0.35"/>
    <row r="755" s="51" customFormat="1" ht="15.75" customHeight="1" x14ac:dyDescent="0.35"/>
    <row r="756" s="51" customFormat="1" ht="15.75" customHeight="1" x14ac:dyDescent="0.35"/>
    <row r="757" s="51" customFormat="1" ht="15.75" customHeight="1" x14ac:dyDescent="0.35"/>
    <row r="758" s="51" customFormat="1" ht="15.75" customHeight="1" x14ac:dyDescent="0.35"/>
    <row r="759" s="51" customFormat="1" ht="15.75" customHeight="1" x14ac:dyDescent="0.35"/>
    <row r="760" s="51" customFormat="1" ht="15.75" customHeight="1" x14ac:dyDescent="0.35"/>
    <row r="761" s="51" customFormat="1" ht="15.75" customHeight="1" x14ac:dyDescent="0.35"/>
    <row r="762" s="51" customFormat="1" ht="15.75" customHeight="1" x14ac:dyDescent="0.35"/>
    <row r="763" s="51" customFormat="1" ht="15.75" customHeight="1" x14ac:dyDescent="0.35"/>
    <row r="764" s="51" customFormat="1" ht="15.75" customHeight="1" x14ac:dyDescent="0.35"/>
    <row r="765" s="51" customFormat="1" ht="15.75" customHeight="1" x14ac:dyDescent="0.35"/>
    <row r="766" s="51" customFormat="1" ht="15.75" customHeight="1" x14ac:dyDescent="0.35"/>
    <row r="767" s="51" customFormat="1" ht="15.75" customHeight="1" x14ac:dyDescent="0.35"/>
    <row r="768" s="51" customFormat="1" ht="15.75" customHeight="1" x14ac:dyDescent="0.35"/>
    <row r="769" s="51" customFormat="1" ht="15.75" customHeight="1" x14ac:dyDescent="0.35"/>
    <row r="770" s="51" customFormat="1" ht="15.75" customHeight="1" x14ac:dyDescent="0.35"/>
    <row r="771" s="51" customFormat="1" ht="15.75" customHeight="1" x14ac:dyDescent="0.35"/>
    <row r="772" s="51" customFormat="1" ht="15.75" customHeight="1" x14ac:dyDescent="0.35"/>
    <row r="773" s="51" customFormat="1" ht="15.75" customHeight="1" x14ac:dyDescent="0.35"/>
    <row r="774" s="51" customFormat="1" ht="15.75" customHeight="1" x14ac:dyDescent="0.35"/>
    <row r="775" s="51" customFormat="1" ht="15.75" customHeight="1" x14ac:dyDescent="0.35"/>
    <row r="776" s="51" customFormat="1" ht="15.75" customHeight="1" x14ac:dyDescent="0.35"/>
    <row r="777" s="51" customFormat="1" ht="15.75" customHeight="1" x14ac:dyDescent="0.35"/>
    <row r="778" s="51" customFormat="1" ht="15.75" customHeight="1" x14ac:dyDescent="0.35"/>
    <row r="779" s="51" customFormat="1" ht="15.75" customHeight="1" x14ac:dyDescent="0.35"/>
    <row r="780" s="51" customFormat="1" ht="15.75" customHeight="1" x14ac:dyDescent="0.35"/>
    <row r="781" s="51" customFormat="1" ht="15.75" customHeight="1" x14ac:dyDescent="0.35"/>
    <row r="782" s="51" customFormat="1" ht="15.75" customHeight="1" x14ac:dyDescent="0.35"/>
    <row r="783" s="51" customFormat="1" ht="15.75" customHeight="1" x14ac:dyDescent="0.35"/>
    <row r="784" s="51" customFormat="1" ht="15.75" customHeight="1" x14ac:dyDescent="0.35"/>
    <row r="785" s="51" customFormat="1" ht="15.75" customHeight="1" x14ac:dyDescent="0.35"/>
    <row r="786" s="51" customFormat="1" ht="15.75" customHeight="1" x14ac:dyDescent="0.35"/>
    <row r="787" s="51" customFormat="1" ht="15.75" customHeight="1" x14ac:dyDescent="0.35"/>
    <row r="788" s="51" customFormat="1" ht="15.75" customHeight="1" x14ac:dyDescent="0.35"/>
    <row r="789" s="51" customFormat="1" ht="15.75" customHeight="1" x14ac:dyDescent="0.35"/>
    <row r="790" s="51" customFormat="1" ht="15.75" customHeight="1" x14ac:dyDescent="0.35"/>
    <row r="791" s="51" customFormat="1" ht="15.75" customHeight="1" x14ac:dyDescent="0.35"/>
    <row r="792" s="51" customFormat="1" ht="15.75" customHeight="1" x14ac:dyDescent="0.35"/>
    <row r="793" s="51" customFormat="1" ht="15.75" customHeight="1" x14ac:dyDescent="0.35"/>
    <row r="794" s="51" customFormat="1" ht="15.75" customHeight="1" x14ac:dyDescent="0.35"/>
    <row r="795" s="51" customFormat="1" ht="15.75" customHeight="1" x14ac:dyDescent="0.35"/>
    <row r="796" s="51" customFormat="1" ht="15.75" customHeight="1" x14ac:dyDescent="0.35"/>
    <row r="797" s="51" customFormat="1" ht="15.75" customHeight="1" x14ac:dyDescent="0.35"/>
    <row r="798" s="51" customFormat="1" ht="15.75" customHeight="1" x14ac:dyDescent="0.35"/>
    <row r="799" s="51" customFormat="1" ht="15.75" customHeight="1" x14ac:dyDescent="0.35"/>
    <row r="800" s="51" customFormat="1" ht="15.75" customHeight="1" x14ac:dyDescent="0.35"/>
    <row r="801" s="51" customFormat="1" ht="15.75" customHeight="1" x14ac:dyDescent="0.35"/>
    <row r="802" s="51" customFormat="1" ht="15.75" customHeight="1" x14ac:dyDescent="0.35"/>
    <row r="803" s="51" customFormat="1" ht="15.75" customHeight="1" x14ac:dyDescent="0.35"/>
    <row r="804" s="51" customFormat="1" ht="15.75" customHeight="1" x14ac:dyDescent="0.35"/>
    <row r="805" s="51" customFormat="1" ht="15.75" customHeight="1" x14ac:dyDescent="0.35"/>
    <row r="806" s="51" customFormat="1" ht="15.75" customHeight="1" x14ac:dyDescent="0.35"/>
    <row r="807" s="51" customFormat="1" ht="15.75" customHeight="1" x14ac:dyDescent="0.35"/>
    <row r="808" s="51" customFormat="1" ht="15.75" customHeight="1" x14ac:dyDescent="0.35"/>
    <row r="809" s="51" customFormat="1" ht="15.75" customHeight="1" x14ac:dyDescent="0.35"/>
    <row r="810" s="51" customFormat="1" ht="15.75" customHeight="1" x14ac:dyDescent="0.35"/>
    <row r="811" s="51" customFormat="1" ht="15.75" customHeight="1" x14ac:dyDescent="0.35"/>
    <row r="812" s="51" customFormat="1" ht="15.75" customHeight="1" x14ac:dyDescent="0.35"/>
    <row r="813" s="51" customFormat="1" ht="15.75" customHeight="1" x14ac:dyDescent="0.35"/>
    <row r="814" s="51" customFormat="1" ht="15.75" customHeight="1" x14ac:dyDescent="0.35"/>
    <row r="815" s="51" customFormat="1" ht="15.75" customHeight="1" x14ac:dyDescent="0.35"/>
    <row r="816" s="51" customFormat="1" ht="15.75" customHeight="1" x14ac:dyDescent="0.35"/>
    <row r="817" s="51" customFormat="1" ht="15.75" customHeight="1" x14ac:dyDescent="0.35"/>
    <row r="818" s="51" customFormat="1" ht="15.75" customHeight="1" x14ac:dyDescent="0.35"/>
    <row r="819" s="51" customFormat="1" ht="15.75" customHeight="1" x14ac:dyDescent="0.35"/>
    <row r="820" s="51" customFormat="1" ht="15.75" customHeight="1" x14ac:dyDescent="0.35"/>
    <row r="821" s="51" customFormat="1" ht="15.75" customHeight="1" x14ac:dyDescent="0.35"/>
    <row r="822" s="51" customFormat="1" ht="15.75" customHeight="1" x14ac:dyDescent="0.35"/>
    <row r="823" s="51" customFormat="1" ht="15.75" customHeight="1" x14ac:dyDescent="0.35"/>
    <row r="824" s="51" customFormat="1" ht="15.75" customHeight="1" x14ac:dyDescent="0.35"/>
    <row r="825" s="51" customFormat="1" ht="15.75" customHeight="1" x14ac:dyDescent="0.35"/>
    <row r="826" s="51" customFormat="1" ht="15.75" customHeight="1" x14ac:dyDescent="0.35"/>
    <row r="827" s="51" customFormat="1" ht="15.75" customHeight="1" x14ac:dyDescent="0.35"/>
    <row r="828" s="51" customFormat="1" ht="15.75" customHeight="1" x14ac:dyDescent="0.35"/>
    <row r="829" s="51" customFormat="1" ht="15.75" customHeight="1" x14ac:dyDescent="0.35"/>
    <row r="830" s="51" customFormat="1" ht="15.75" customHeight="1" x14ac:dyDescent="0.35"/>
    <row r="831" s="51" customFormat="1" ht="15.75" customHeight="1" x14ac:dyDescent="0.35"/>
    <row r="832" s="51" customFormat="1" ht="15.75" customHeight="1" x14ac:dyDescent="0.35"/>
    <row r="833" s="51" customFormat="1" ht="15.75" customHeight="1" x14ac:dyDescent="0.35"/>
    <row r="834" s="51" customFormat="1" ht="15.75" customHeight="1" x14ac:dyDescent="0.35"/>
    <row r="835" s="51" customFormat="1" ht="15.75" customHeight="1" x14ac:dyDescent="0.35"/>
    <row r="836" s="51" customFormat="1" ht="15.75" customHeight="1" x14ac:dyDescent="0.35"/>
    <row r="837" s="51" customFormat="1" ht="15.75" customHeight="1" x14ac:dyDescent="0.35"/>
    <row r="838" s="51" customFormat="1" ht="15.75" customHeight="1" x14ac:dyDescent="0.35"/>
    <row r="839" s="51" customFormat="1" ht="15.75" customHeight="1" x14ac:dyDescent="0.35"/>
    <row r="840" s="51" customFormat="1" ht="15.75" customHeight="1" x14ac:dyDescent="0.35"/>
    <row r="841" s="51" customFormat="1" ht="15.75" customHeight="1" x14ac:dyDescent="0.35"/>
    <row r="842" s="51" customFormat="1" ht="15.75" customHeight="1" x14ac:dyDescent="0.35"/>
    <row r="843" s="51" customFormat="1" ht="15.75" customHeight="1" x14ac:dyDescent="0.35"/>
    <row r="844" s="51" customFormat="1" ht="15.75" customHeight="1" x14ac:dyDescent="0.35"/>
    <row r="845" s="51" customFormat="1" ht="15.75" customHeight="1" x14ac:dyDescent="0.35"/>
    <row r="846" s="51" customFormat="1" ht="15.75" customHeight="1" x14ac:dyDescent="0.35"/>
    <row r="847" s="51" customFormat="1" ht="15.75" customHeight="1" x14ac:dyDescent="0.35"/>
    <row r="848" s="51" customFormat="1" ht="15.75" customHeight="1" x14ac:dyDescent="0.35"/>
    <row r="849" s="51" customFormat="1" ht="15.75" customHeight="1" x14ac:dyDescent="0.35"/>
    <row r="850" s="51" customFormat="1" ht="15.75" customHeight="1" x14ac:dyDescent="0.35"/>
    <row r="851" s="51" customFormat="1" ht="15.75" customHeight="1" x14ac:dyDescent="0.35"/>
    <row r="852" s="51" customFormat="1" ht="15.75" customHeight="1" x14ac:dyDescent="0.35"/>
    <row r="853" s="51" customFormat="1" ht="15.75" customHeight="1" x14ac:dyDescent="0.35"/>
    <row r="854" s="51" customFormat="1" ht="15.75" customHeight="1" x14ac:dyDescent="0.35"/>
    <row r="855" s="51" customFormat="1" ht="15.75" customHeight="1" x14ac:dyDescent="0.35"/>
    <row r="856" s="51" customFormat="1" ht="15.75" customHeight="1" x14ac:dyDescent="0.35"/>
    <row r="857" s="51" customFormat="1" ht="15.75" customHeight="1" x14ac:dyDescent="0.35"/>
    <row r="858" s="51" customFormat="1" ht="15.75" customHeight="1" x14ac:dyDescent="0.35"/>
    <row r="859" s="51" customFormat="1" ht="15.75" customHeight="1" x14ac:dyDescent="0.35"/>
    <row r="860" s="51" customFormat="1" ht="15.75" customHeight="1" x14ac:dyDescent="0.35"/>
    <row r="861" s="51" customFormat="1" ht="15.75" customHeight="1" x14ac:dyDescent="0.35"/>
    <row r="862" s="51" customFormat="1" ht="15.75" customHeight="1" x14ac:dyDescent="0.35"/>
    <row r="863" s="51" customFormat="1" ht="15.75" customHeight="1" x14ac:dyDescent="0.35"/>
    <row r="864" s="51" customFormat="1" ht="15.75" customHeight="1" x14ac:dyDescent="0.35"/>
    <row r="865" s="51" customFormat="1" ht="15.75" customHeight="1" x14ac:dyDescent="0.35"/>
    <row r="866" s="51" customFormat="1" ht="15.75" customHeight="1" x14ac:dyDescent="0.35"/>
    <row r="867" s="51" customFormat="1" ht="15.75" customHeight="1" x14ac:dyDescent="0.35"/>
    <row r="868" s="51" customFormat="1" ht="15.75" customHeight="1" x14ac:dyDescent="0.35"/>
    <row r="869" s="51" customFormat="1" ht="15.75" customHeight="1" x14ac:dyDescent="0.35"/>
    <row r="870" s="51" customFormat="1" ht="15.75" customHeight="1" x14ac:dyDescent="0.35"/>
    <row r="871" s="51" customFormat="1" ht="15.75" customHeight="1" x14ac:dyDescent="0.35"/>
    <row r="872" s="51" customFormat="1" ht="15.75" customHeight="1" x14ac:dyDescent="0.35"/>
    <row r="873" s="51" customFormat="1" ht="15.75" customHeight="1" x14ac:dyDescent="0.35"/>
    <row r="874" s="51" customFormat="1" ht="15.75" customHeight="1" x14ac:dyDescent="0.35"/>
    <row r="875" s="51" customFormat="1" ht="15.75" customHeight="1" x14ac:dyDescent="0.35"/>
    <row r="876" s="51" customFormat="1" ht="15.75" customHeight="1" x14ac:dyDescent="0.35"/>
    <row r="877" s="51" customFormat="1" ht="15.75" customHeight="1" x14ac:dyDescent="0.35"/>
    <row r="878" s="51" customFormat="1" ht="15.75" customHeight="1" x14ac:dyDescent="0.35"/>
    <row r="879" s="51" customFormat="1" ht="15.75" customHeight="1" x14ac:dyDescent="0.35"/>
    <row r="880" s="51" customFormat="1" ht="15.75" customHeight="1" x14ac:dyDescent="0.35"/>
    <row r="881" s="51" customFormat="1" ht="15.75" customHeight="1" x14ac:dyDescent="0.35"/>
    <row r="882" s="51" customFormat="1" ht="15.75" customHeight="1" x14ac:dyDescent="0.35"/>
    <row r="883" s="51" customFormat="1" ht="15.75" customHeight="1" x14ac:dyDescent="0.35"/>
    <row r="884" s="51" customFormat="1" ht="15.75" customHeight="1" x14ac:dyDescent="0.35"/>
    <row r="885" s="51" customFormat="1" ht="15.75" customHeight="1" x14ac:dyDescent="0.35"/>
    <row r="886" s="51" customFormat="1" ht="15.75" customHeight="1" x14ac:dyDescent="0.35"/>
    <row r="887" s="51" customFormat="1" ht="15.75" customHeight="1" x14ac:dyDescent="0.35"/>
    <row r="888" s="51" customFormat="1" ht="15.75" customHeight="1" x14ac:dyDescent="0.35"/>
    <row r="889" s="51" customFormat="1" ht="15.75" customHeight="1" x14ac:dyDescent="0.35"/>
    <row r="890" s="51" customFormat="1" ht="15.75" customHeight="1" x14ac:dyDescent="0.35"/>
    <row r="891" s="51" customFormat="1" ht="15.75" customHeight="1" x14ac:dyDescent="0.35"/>
    <row r="892" s="51" customFormat="1" ht="15.75" customHeight="1" x14ac:dyDescent="0.35"/>
    <row r="893" s="51" customFormat="1" ht="15.75" customHeight="1" x14ac:dyDescent="0.35"/>
    <row r="894" s="51" customFormat="1" ht="15.75" customHeight="1" x14ac:dyDescent="0.35"/>
    <row r="895" s="51" customFormat="1" ht="15.75" customHeight="1" x14ac:dyDescent="0.35"/>
    <row r="896" s="51" customFormat="1" ht="15.75" customHeight="1" x14ac:dyDescent="0.35"/>
    <row r="897" s="51" customFormat="1" ht="15.75" customHeight="1" x14ac:dyDescent="0.35"/>
    <row r="898" s="51" customFormat="1" ht="15.75" customHeight="1" x14ac:dyDescent="0.35"/>
    <row r="899" s="51" customFormat="1" ht="15.75" customHeight="1" x14ac:dyDescent="0.35"/>
    <row r="900" s="51" customFormat="1" ht="15.75" customHeight="1" x14ac:dyDescent="0.35"/>
    <row r="901" s="51" customFormat="1" ht="15.75" customHeight="1" x14ac:dyDescent="0.35"/>
    <row r="902" s="51" customFormat="1" ht="15.75" customHeight="1" x14ac:dyDescent="0.35"/>
    <row r="903" s="51" customFormat="1" ht="15.75" customHeight="1" x14ac:dyDescent="0.35"/>
    <row r="904" s="51" customFormat="1" ht="15.75" customHeight="1" x14ac:dyDescent="0.35"/>
    <row r="905" s="51" customFormat="1" ht="15.75" customHeight="1" x14ac:dyDescent="0.35"/>
    <row r="906" s="51" customFormat="1" ht="15.75" customHeight="1" x14ac:dyDescent="0.35"/>
    <row r="907" s="51" customFormat="1" ht="15.75" customHeight="1" x14ac:dyDescent="0.35"/>
    <row r="908" s="51" customFormat="1" ht="15.75" customHeight="1" x14ac:dyDescent="0.35"/>
    <row r="909" s="51" customFormat="1" ht="15.75" customHeight="1" x14ac:dyDescent="0.35"/>
    <row r="910" s="51" customFormat="1" ht="15.75" customHeight="1" x14ac:dyDescent="0.35"/>
    <row r="911" s="51" customFormat="1" ht="15.75" customHeight="1" x14ac:dyDescent="0.35"/>
    <row r="912" s="51" customFormat="1" ht="15.75" customHeight="1" x14ac:dyDescent="0.35"/>
    <row r="913" s="51" customFormat="1" ht="15.75" customHeight="1" x14ac:dyDescent="0.35"/>
    <row r="914" s="51" customFormat="1" ht="15.75" customHeight="1" x14ac:dyDescent="0.35"/>
    <row r="915" s="51" customFormat="1" ht="15.75" customHeight="1" x14ac:dyDescent="0.35"/>
    <row r="916" s="51" customFormat="1" ht="15.75" customHeight="1" x14ac:dyDescent="0.35"/>
    <row r="917" s="51" customFormat="1" ht="15.75" customHeight="1" x14ac:dyDescent="0.35"/>
    <row r="918" s="51" customFormat="1" ht="15.75" customHeight="1" x14ac:dyDescent="0.35"/>
    <row r="919" s="51" customFormat="1" ht="15.75" customHeight="1" x14ac:dyDescent="0.35"/>
    <row r="920" s="51" customFormat="1" ht="15.75" customHeight="1" x14ac:dyDescent="0.35"/>
    <row r="921" s="51" customFormat="1" ht="15.75" customHeight="1" x14ac:dyDescent="0.35"/>
    <row r="922" s="51" customFormat="1" ht="15.75" customHeight="1" x14ac:dyDescent="0.35"/>
    <row r="923" s="51" customFormat="1" ht="15.75" customHeight="1" x14ac:dyDescent="0.35"/>
    <row r="924" s="51" customFormat="1" ht="15.75" customHeight="1" x14ac:dyDescent="0.35"/>
    <row r="925" s="51" customFormat="1" ht="15.75" customHeight="1" x14ac:dyDescent="0.35"/>
    <row r="926" s="51" customFormat="1" ht="15.75" customHeight="1" x14ac:dyDescent="0.35"/>
    <row r="927" s="51" customFormat="1" ht="15.75" customHeight="1" x14ac:dyDescent="0.35"/>
    <row r="928" s="51" customFormat="1" ht="15.75" customHeight="1" x14ac:dyDescent="0.35"/>
    <row r="929" s="51" customFormat="1" ht="15.75" customHeight="1" x14ac:dyDescent="0.35"/>
    <row r="930" s="51" customFormat="1" ht="15.75" customHeight="1" x14ac:dyDescent="0.35"/>
    <row r="931" s="51" customFormat="1" ht="15.75" customHeight="1" x14ac:dyDescent="0.35"/>
    <row r="932" s="51" customFormat="1" ht="15.75" customHeight="1" x14ac:dyDescent="0.35"/>
    <row r="933" s="51" customFormat="1" ht="15.75" customHeight="1" x14ac:dyDescent="0.35"/>
    <row r="934" s="51" customFormat="1" ht="15.75" customHeight="1" x14ac:dyDescent="0.35"/>
    <row r="935" s="51" customFormat="1" ht="15.75" customHeight="1" x14ac:dyDescent="0.35"/>
    <row r="936" s="51" customFormat="1" ht="15.75" customHeight="1" x14ac:dyDescent="0.35"/>
    <row r="937" s="51" customFormat="1" ht="15.75" customHeight="1" x14ac:dyDescent="0.35"/>
    <row r="938" s="51" customFormat="1" ht="15.75" customHeight="1" x14ac:dyDescent="0.35"/>
    <row r="939" s="51" customFormat="1" ht="15.75" customHeight="1" x14ac:dyDescent="0.35"/>
    <row r="940" s="51" customFormat="1" ht="15.75" customHeight="1" x14ac:dyDescent="0.35"/>
    <row r="941" s="51" customFormat="1" ht="15.75" customHeight="1" x14ac:dyDescent="0.35"/>
    <row r="942" s="51" customFormat="1" ht="15.75" customHeight="1" x14ac:dyDescent="0.35"/>
    <row r="943" s="51" customFormat="1" ht="15.75" customHeight="1" x14ac:dyDescent="0.35"/>
    <row r="944" s="51" customFormat="1" ht="15.75" customHeight="1" x14ac:dyDescent="0.35"/>
    <row r="945" s="51" customFormat="1" ht="15.75" customHeight="1" x14ac:dyDescent="0.35"/>
    <row r="946" s="51" customFormat="1" ht="15.75" customHeight="1" x14ac:dyDescent="0.35"/>
    <row r="947" s="51" customFormat="1" ht="15.75" customHeight="1" x14ac:dyDescent="0.35"/>
    <row r="948" s="51" customFormat="1" ht="15.75" customHeight="1" x14ac:dyDescent="0.35"/>
    <row r="949" s="51" customFormat="1" ht="15.75" customHeight="1" x14ac:dyDescent="0.35"/>
    <row r="950" s="51" customFormat="1" ht="15.75" customHeight="1" x14ac:dyDescent="0.35"/>
    <row r="951" s="51" customFormat="1" ht="15.75" customHeight="1" x14ac:dyDescent="0.35"/>
    <row r="952" s="51" customFormat="1" ht="15.75" customHeight="1" x14ac:dyDescent="0.35"/>
    <row r="953" s="51" customFormat="1" ht="15.75" customHeight="1" x14ac:dyDescent="0.35"/>
    <row r="954" s="51" customFormat="1" ht="15.75" customHeight="1" x14ac:dyDescent="0.35"/>
    <row r="955" s="51" customFormat="1" ht="15.75" customHeight="1" x14ac:dyDescent="0.35"/>
    <row r="956" s="51" customFormat="1" ht="15.75" customHeight="1" x14ac:dyDescent="0.35"/>
    <row r="957" s="51" customFormat="1" ht="15.75" customHeight="1" x14ac:dyDescent="0.35"/>
    <row r="958" s="51" customFormat="1" ht="15.75" customHeight="1" x14ac:dyDescent="0.35"/>
    <row r="959" s="51" customFormat="1" ht="15.75" customHeight="1" x14ac:dyDescent="0.35"/>
    <row r="960" s="51" customFormat="1" ht="15.75" customHeight="1" x14ac:dyDescent="0.35"/>
    <row r="961" s="51" customFormat="1" ht="15.75" customHeight="1" x14ac:dyDescent="0.35"/>
    <row r="962" s="51" customFormat="1" ht="15.75" customHeight="1" x14ac:dyDescent="0.35"/>
    <row r="963" s="51" customFormat="1" ht="15.75" customHeight="1" x14ac:dyDescent="0.35"/>
    <row r="964" s="51" customFormat="1" ht="15.75" customHeight="1" x14ac:dyDescent="0.35"/>
    <row r="965" s="51" customFormat="1" ht="15.75" customHeight="1" x14ac:dyDescent="0.35"/>
    <row r="966" s="51" customFormat="1" ht="15.75" customHeight="1" x14ac:dyDescent="0.35"/>
    <row r="967" s="51" customFormat="1" ht="15.75" customHeight="1" x14ac:dyDescent="0.35"/>
    <row r="968" s="51" customFormat="1" ht="15.75" customHeight="1" x14ac:dyDescent="0.35"/>
    <row r="969" s="51" customFormat="1" ht="15.75" customHeight="1" x14ac:dyDescent="0.35"/>
    <row r="970" s="51" customFormat="1" ht="15.75" customHeight="1" x14ac:dyDescent="0.35"/>
    <row r="971" s="51" customFormat="1" ht="15.75" customHeight="1" x14ac:dyDescent="0.35"/>
    <row r="972" s="51" customFormat="1" ht="15.75" customHeight="1" x14ac:dyDescent="0.35"/>
    <row r="973" s="51" customFormat="1" ht="15.75" customHeight="1" x14ac:dyDescent="0.35"/>
    <row r="974" s="51" customFormat="1" ht="15.75" customHeight="1" x14ac:dyDescent="0.35"/>
    <row r="975" s="51" customFormat="1" ht="15.75" customHeight="1" x14ac:dyDescent="0.35"/>
    <row r="976" s="51" customFormat="1" ht="15.75" customHeight="1" x14ac:dyDescent="0.35"/>
    <row r="977" s="51" customFormat="1" ht="15.75" customHeight="1" x14ac:dyDescent="0.35"/>
    <row r="978" s="51" customFormat="1" ht="15.75" customHeight="1" x14ac:dyDescent="0.35"/>
    <row r="979" s="51" customFormat="1" ht="15.75" customHeight="1" x14ac:dyDescent="0.35"/>
    <row r="980" s="51" customFormat="1" ht="15.75" customHeight="1" x14ac:dyDescent="0.35"/>
    <row r="981" s="51" customFormat="1" ht="15.75" customHeight="1" x14ac:dyDescent="0.35"/>
    <row r="982" s="51" customFormat="1" ht="15.75" customHeight="1" x14ac:dyDescent="0.35"/>
    <row r="983" s="51" customFormat="1" ht="15.75" customHeight="1" x14ac:dyDescent="0.35"/>
    <row r="984" s="51" customFormat="1" ht="15.75" customHeight="1" x14ac:dyDescent="0.35"/>
    <row r="985" s="51" customFormat="1" ht="15.75" customHeight="1" x14ac:dyDescent="0.35"/>
    <row r="986" s="51" customFormat="1" ht="15.75" customHeight="1" x14ac:dyDescent="0.35"/>
    <row r="987" s="51" customFormat="1" ht="15.75" customHeight="1" x14ac:dyDescent="0.35"/>
    <row r="988" s="51" customFormat="1" ht="15.75" customHeight="1" x14ac:dyDescent="0.35"/>
    <row r="989" s="51" customFormat="1" ht="15.75" customHeight="1" x14ac:dyDescent="0.35"/>
    <row r="990" s="51" customFormat="1" ht="15.75" customHeight="1" x14ac:dyDescent="0.35"/>
    <row r="991" s="51" customFormat="1" ht="15.75" customHeight="1" x14ac:dyDescent="0.35"/>
    <row r="992" s="51" customFormat="1" ht="15.75" customHeight="1" x14ac:dyDescent="0.35"/>
    <row r="993" s="51" customFormat="1" ht="15.75" customHeight="1" x14ac:dyDescent="0.35"/>
    <row r="994" s="51" customFormat="1" ht="15.75" customHeight="1" x14ac:dyDescent="0.35"/>
    <row r="995" s="51" customFormat="1" ht="15.75" customHeight="1" x14ac:dyDescent="0.35"/>
    <row r="996" s="51" customFormat="1" ht="15.75" customHeight="1" x14ac:dyDescent="0.35"/>
    <row r="997" s="51" customFormat="1" ht="15.75" customHeight="1" x14ac:dyDescent="0.35"/>
    <row r="998" s="51" customFormat="1" ht="15.75" customHeight="1" x14ac:dyDescent="0.35"/>
    <row r="999" s="51" customFormat="1" ht="15.75" customHeight="1" x14ac:dyDescent="0.35"/>
    <row r="1000" s="51" customFormat="1" ht="15.75" customHeight="1" x14ac:dyDescent="0.35"/>
  </sheetData>
  <mergeCells count="86">
    <mergeCell ref="B10:O10"/>
    <mergeCell ref="A1:J3"/>
    <mergeCell ref="N1:O8"/>
    <mergeCell ref="K2:K3"/>
    <mergeCell ref="A4:A5"/>
    <mergeCell ref="B4:J5"/>
    <mergeCell ref="K4:K8"/>
    <mergeCell ref="B6:F6"/>
    <mergeCell ref="G6:J6"/>
    <mergeCell ref="B7:F7"/>
    <mergeCell ref="G7:H7"/>
    <mergeCell ref="I7:J7"/>
    <mergeCell ref="B8:F8"/>
    <mergeCell ref="G8:H8"/>
    <mergeCell ref="B9:J9"/>
    <mergeCell ref="K9:O9"/>
    <mergeCell ref="B11:F11"/>
    <mergeCell ref="G11:J11"/>
    <mergeCell ref="L11:O11"/>
    <mergeCell ref="C12:D12"/>
    <mergeCell ref="E12:F12"/>
    <mergeCell ref="G12:I12"/>
    <mergeCell ref="B15:D15"/>
    <mergeCell ref="E15:F15"/>
    <mergeCell ref="G15:I15"/>
    <mergeCell ref="J15:K15"/>
    <mergeCell ref="L15:O15"/>
    <mergeCell ref="C13:D13"/>
    <mergeCell ref="E13:F13"/>
    <mergeCell ref="G13:I13"/>
    <mergeCell ref="J13:K13"/>
    <mergeCell ref="A14:O14"/>
    <mergeCell ref="J16:K16"/>
    <mergeCell ref="L16:O16"/>
    <mergeCell ref="A18:D18"/>
    <mergeCell ref="E18:O18"/>
    <mergeCell ref="A19:D19"/>
    <mergeCell ref="E19:O19"/>
    <mergeCell ref="B17:D17"/>
    <mergeCell ref="E17:F17"/>
    <mergeCell ref="G17:O17"/>
    <mergeCell ref="B16:D16"/>
    <mergeCell ref="E16:F16"/>
    <mergeCell ref="G16:I16"/>
    <mergeCell ref="A20:D20"/>
    <mergeCell ref="E20:O20"/>
    <mergeCell ref="A21:O21"/>
    <mergeCell ref="C22:F22"/>
    <mergeCell ref="G22:K22"/>
    <mergeCell ref="L22:O22"/>
    <mergeCell ref="C23:D23"/>
    <mergeCell ref="E23:F23"/>
    <mergeCell ref="G23:K23"/>
    <mergeCell ref="L23:O23"/>
    <mergeCell ref="C24:D24"/>
    <mergeCell ref="E24:F24"/>
    <mergeCell ref="G24:K24"/>
    <mergeCell ref="L24:O24"/>
    <mergeCell ref="C25:D25"/>
    <mergeCell ref="E25:F25"/>
    <mergeCell ref="G25:K25"/>
    <mergeCell ref="L25:O25"/>
    <mergeCell ref="A33:D33"/>
    <mergeCell ref="J33:K33"/>
    <mergeCell ref="A26:O26"/>
    <mergeCell ref="A27:O27"/>
    <mergeCell ref="C28:F28"/>
    <mergeCell ref="G28:O28"/>
    <mergeCell ref="C29:F29"/>
    <mergeCell ref="G29:O29"/>
    <mergeCell ref="C30:F30"/>
    <mergeCell ref="G30:O30"/>
    <mergeCell ref="C31:F31"/>
    <mergeCell ref="G31:O31"/>
    <mergeCell ref="A32:O32"/>
    <mergeCell ref="L34:O34"/>
    <mergeCell ref="A35:D35"/>
    <mergeCell ref="J35:K35"/>
    <mergeCell ref="A36:D36"/>
    <mergeCell ref="J36:K36"/>
    <mergeCell ref="A37:D37"/>
    <mergeCell ref="J37:K37"/>
    <mergeCell ref="A38:D38"/>
    <mergeCell ref="J38:K38"/>
    <mergeCell ref="A34:D34"/>
    <mergeCell ref="J34:K34"/>
  </mergeCells>
  <conditionalFormatting sqref="B15:D15">
    <cfRule type="cellIs" dxfId="5" priority="1" operator="equal">
      <formula>""</formula>
    </cfRule>
  </conditionalFormatting>
  <conditionalFormatting sqref="J13:K13 G15:I15">
    <cfRule type="cellIs" dxfId="4" priority="2" operator="equal">
      <formula>""</formula>
    </cfRule>
  </conditionalFormatting>
  <dataValidations count="3">
    <dataValidation type="list" allowBlank="1" showInputMessage="1" showErrorMessage="1" sqref="M33" xr:uid="{F394451F-CAB7-411B-A4F0-31A1C919162E}">
      <formula1>"有り, 無し"</formula1>
    </dataValidation>
    <dataValidation type="list" allowBlank="1" showErrorMessage="1" sqref="G15" xr:uid="{F6AB05FB-D7DC-4268-8AE3-B17D988B814E}">
      <formula1>"出来る,出来ない"</formula1>
    </dataValidation>
    <dataValidation type="list" allowBlank="1" showErrorMessage="1" sqref="J13 L13 B15" xr:uid="{489157E3-5BCE-479B-9C18-4CAAC8318134}">
      <formula1>"有り,無し"</formula1>
    </dataValidation>
  </dataValidations>
  <pageMargins left="0.25" right="0.25" top="0.75" bottom="0.75" header="0" footer="0"/>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190500</xdr:colOff>
                    <xdr:row>10</xdr:row>
                    <xdr:rowOff>12700</xdr:rowOff>
                  </from>
                  <to>
                    <xdr:col>4</xdr:col>
                    <xdr:colOff>311150</xdr:colOff>
                    <xdr:row>10</xdr:row>
                    <xdr:rowOff>241300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6</xdr:col>
                    <xdr:colOff>850900</xdr:colOff>
                    <xdr:row>10</xdr:row>
                    <xdr:rowOff>50800</xdr:rowOff>
                  </from>
                  <to>
                    <xdr:col>9</xdr:col>
                    <xdr:colOff>120650</xdr:colOff>
                    <xdr:row>10</xdr:row>
                    <xdr:rowOff>260350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10</xdr:col>
                    <xdr:colOff>57150</xdr:colOff>
                    <xdr:row>11</xdr:row>
                    <xdr:rowOff>12700</xdr:rowOff>
                  </from>
                  <to>
                    <xdr:col>11</xdr:col>
                    <xdr:colOff>88900</xdr:colOff>
                    <xdr:row>12</xdr:row>
                    <xdr:rowOff>6350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12</xdr:col>
                    <xdr:colOff>114300</xdr:colOff>
                    <xdr:row>10</xdr:row>
                    <xdr:rowOff>292100</xdr:rowOff>
                  </from>
                  <to>
                    <xdr:col>13</xdr:col>
                    <xdr:colOff>31750</xdr:colOff>
                    <xdr:row>11</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xr:uid="{F4BE79BB-A0CC-437B-BF9E-03039878292B}">
          <x14:formula1>
            <xm:f>'Candidate List'!$A$5:$A$20</xm:f>
          </x14:formula1>
          <xm:sqref>K2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Candidate List</vt:lpstr>
      <vt:lpstr>1. KHAING ZIN HTAY</vt:lpstr>
      <vt:lpstr>2．THET　WAI　SOE</vt:lpstr>
      <vt:lpstr>3. THAE SU HTET</vt:lpstr>
      <vt:lpstr>4. THI THI TUN</vt:lpstr>
      <vt:lpstr>5. SOE SANDAR AUNG</vt:lpstr>
      <vt:lpstr>6. MON MYAT THU</vt:lpstr>
      <vt:lpstr>7. KHAING THU ZAR WIN</vt:lpstr>
      <vt:lpstr>8．Saun KO Ko Naing</vt:lpstr>
      <vt:lpstr>9. ZIN MIN TUN</vt:lpstr>
      <vt:lpstr>10. SANE LAE LAE NWE</vt:lpstr>
      <vt:lpstr>'Candidate List'!Print_Area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Yee Mon Aung</cp:lastModifiedBy>
  <cp:lastPrinted>2023-10-13T09:56:21Z</cp:lastPrinted>
  <dcterms:created xsi:type="dcterms:W3CDTF">2006-09-16T00:00:00Z</dcterms:created>
  <dcterms:modified xsi:type="dcterms:W3CDTF">2023-10-13T09:56:25Z</dcterms:modified>
</cp:coreProperties>
</file>